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degaura.local\e\04市民子育て部\02市民課\住基担当事務\□R6住基担当\"/>
    </mc:Choice>
  </mc:AlternateContent>
  <bookViews>
    <workbookView xWindow="732" yWindow="108" windowWidth="12300" windowHeight="9048"/>
  </bookViews>
  <sheets>
    <sheet name="総人口 " sheetId="33" r:id="rId1"/>
  </sheets>
  <definedNames>
    <definedName name="_xlnm._FilterDatabase" localSheetId="0" hidden="1">'総人口 '!$A$1:$V$470</definedName>
    <definedName name="_xlnm.Print_Titles" localSheetId="0">'総人口 '!$1:$1</definedName>
    <definedName name="カベガミサクセイ">[0]!カベガミサクセイ</definedName>
    <definedName name="シンキツイカ">[0]!シンキツイカ</definedName>
  </definedNames>
  <calcPr calcId="152511"/>
</workbook>
</file>

<file path=xl/calcChain.xml><?xml version="1.0" encoding="utf-8"?>
<calcChain xmlns="http://schemas.openxmlformats.org/spreadsheetml/2006/main">
  <c r="R732" i="33" l="1"/>
  <c r="Q732" i="33"/>
  <c r="Q731" i="33" l="1"/>
  <c r="R731" i="33" l="1"/>
  <c r="R730" i="33" l="1"/>
  <c r="Q730" i="33"/>
  <c r="R729" i="33" l="1"/>
  <c r="Q729" i="33"/>
  <c r="R728" i="33" l="1"/>
  <c r="Q728" i="33"/>
  <c r="R727" i="33" l="1"/>
  <c r="Q727" i="33"/>
  <c r="R726" i="33" l="1"/>
  <c r="Q726" i="33"/>
  <c r="R725" i="33" l="1"/>
  <c r="Q725" i="33"/>
  <c r="R724" i="33" l="1"/>
  <c r="Q724" i="33"/>
  <c r="R723" i="33" l="1"/>
  <c r="Q723" i="33"/>
  <c r="R722" i="33" l="1"/>
  <c r="Q722" i="33"/>
  <c r="R721" i="33" l="1"/>
  <c r="Q721" i="33"/>
  <c r="R715" i="33"/>
  <c r="Q715" i="33"/>
  <c r="N685" i="33"/>
  <c r="M685" i="33"/>
  <c r="O685" i="33" s="1"/>
  <c r="L685" i="33"/>
  <c r="G685" i="33"/>
  <c r="N681" i="33"/>
  <c r="M681" i="33"/>
  <c r="O681" i="33"/>
  <c r="L681" i="33"/>
  <c r="G681" i="33"/>
  <c r="N680" i="33"/>
  <c r="M680" i="33"/>
  <c r="O680" i="33" s="1"/>
  <c r="L680" i="33"/>
  <c r="G680" i="33"/>
  <c r="N679" i="33"/>
  <c r="M679" i="33"/>
  <c r="O679" i="33" s="1"/>
  <c r="L679" i="33"/>
  <c r="G679" i="33"/>
  <c r="N678" i="33"/>
  <c r="M678" i="33"/>
  <c r="O678" i="33" s="1"/>
  <c r="L678" i="33"/>
  <c r="G678" i="33"/>
  <c r="N677" i="33"/>
  <c r="M677" i="33"/>
  <c r="O677" i="33"/>
  <c r="L677" i="33"/>
  <c r="G677" i="33"/>
  <c r="N676" i="33"/>
  <c r="O676" i="33"/>
  <c r="M676" i="33"/>
  <c r="L676" i="33"/>
  <c r="G676" i="33"/>
  <c r="N675" i="33"/>
  <c r="M675" i="33"/>
  <c r="O675" i="33" s="1"/>
  <c r="L675" i="33"/>
  <c r="G675" i="33"/>
  <c r="N674" i="33"/>
  <c r="M674" i="33"/>
  <c r="O674" i="33" s="1"/>
  <c r="L674" i="33"/>
  <c r="G674" i="33"/>
  <c r="N673" i="33"/>
  <c r="M673" i="33"/>
  <c r="O673" i="33"/>
  <c r="L673" i="33"/>
  <c r="G673" i="33"/>
  <c r="N672" i="33"/>
  <c r="M672" i="33"/>
  <c r="L672" i="33"/>
  <c r="G672" i="33"/>
  <c r="N671" i="33"/>
  <c r="M671" i="33"/>
  <c r="L671" i="33"/>
  <c r="G671" i="33"/>
  <c r="N670" i="33"/>
  <c r="M670" i="33"/>
  <c r="O670" i="33" s="1"/>
  <c r="L670" i="33"/>
  <c r="G670" i="33"/>
  <c r="N669" i="33"/>
  <c r="M669" i="33"/>
  <c r="O669" i="33" s="1"/>
  <c r="L669" i="33"/>
  <c r="G669" i="33"/>
  <c r="N668" i="33"/>
  <c r="M668" i="33"/>
  <c r="O668" i="33" s="1"/>
  <c r="L668" i="33"/>
  <c r="G668" i="33"/>
  <c r="N667" i="33"/>
  <c r="M667" i="33"/>
  <c r="O667" i="33"/>
  <c r="L667" i="33"/>
  <c r="G667" i="33"/>
  <c r="N666" i="33"/>
  <c r="M666" i="33"/>
  <c r="O666" i="33" s="1"/>
  <c r="L666" i="33"/>
  <c r="G666" i="33"/>
  <c r="N665" i="33"/>
  <c r="M665" i="33"/>
  <c r="O665" i="33" s="1"/>
  <c r="L665" i="33"/>
  <c r="G665" i="33"/>
  <c r="N664" i="33"/>
  <c r="M664" i="33"/>
  <c r="L664" i="33"/>
  <c r="G664" i="33"/>
  <c r="N663" i="33"/>
  <c r="M663" i="33"/>
  <c r="L663" i="33"/>
  <c r="G663" i="33"/>
  <c r="N662" i="33"/>
  <c r="M662" i="33"/>
  <c r="O662" i="33" s="1"/>
  <c r="L662" i="33"/>
  <c r="G662" i="33"/>
  <c r="N661" i="33"/>
  <c r="M661" i="33"/>
  <c r="O661" i="33"/>
  <c r="L661" i="33"/>
  <c r="G661" i="33"/>
  <c r="N660" i="33"/>
  <c r="M660" i="33"/>
  <c r="O660" i="33" s="1"/>
  <c r="L660" i="33"/>
  <c r="G660" i="33"/>
  <c r="O659" i="33"/>
  <c r="N659" i="33"/>
  <c r="M659" i="33"/>
  <c r="L659" i="33"/>
  <c r="G659" i="33"/>
  <c r="G658" i="33"/>
  <c r="L658" i="33"/>
  <c r="M658" i="33"/>
  <c r="O658" i="33"/>
  <c r="N658" i="33"/>
  <c r="N657" i="33"/>
  <c r="M657" i="33"/>
  <c r="O657" i="33"/>
  <c r="L657" i="33"/>
  <c r="G657" i="33"/>
  <c r="N656" i="33"/>
  <c r="M656" i="33"/>
  <c r="L656" i="33"/>
  <c r="G656" i="33"/>
  <c r="N655" i="33"/>
  <c r="M655" i="33"/>
  <c r="L655" i="33"/>
  <c r="G655" i="33"/>
  <c r="N654" i="33"/>
  <c r="M654" i="33"/>
  <c r="O654" i="33" s="1"/>
  <c r="L654" i="33"/>
  <c r="G654" i="33"/>
  <c r="N652" i="33"/>
  <c r="M652" i="33"/>
  <c r="O652" i="33" s="1"/>
  <c r="L652" i="33"/>
  <c r="G652" i="33"/>
  <c r="N653" i="33"/>
  <c r="M653" i="33"/>
  <c r="O653" i="33"/>
  <c r="L653" i="33"/>
  <c r="G653" i="33"/>
  <c r="N651" i="33"/>
  <c r="M651" i="33"/>
  <c r="O651" i="33"/>
  <c r="L651" i="33"/>
  <c r="G651" i="33"/>
  <c r="N650" i="33"/>
  <c r="M650" i="33"/>
  <c r="O650" i="33" s="1"/>
  <c r="L650" i="33"/>
  <c r="G650" i="33"/>
  <c r="N649" i="33"/>
  <c r="M649" i="33"/>
  <c r="L649" i="33"/>
  <c r="G649" i="33"/>
  <c r="N648" i="33"/>
  <c r="M648" i="33"/>
  <c r="L648" i="33"/>
  <c r="G648" i="33"/>
  <c r="N647" i="33"/>
  <c r="M647" i="33"/>
  <c r="L647" i="33"/>
  <c r="G647" i="33"/>
  <c r="N646" i="33"/>
  <c r="M646" i="33"/>
  <c r="O646" i="33" s="1"/>
  <c r="L646" i="33"/>
  <c r="G646" i="33"/>
  <c r="N645" i="33"/>
  <c r="M645" i="33"/>
  <c r="O645" i="33"/>
  <c r="L645" i="33"/>
  <c r="G645" i="33"/>
  <c r="N644" i="33"/>
  <c r="M644" i="33"/>
  <c r="O644" i="33" s="1"/>
  <c r="L644" i="33"/>
  <c r="G644" i="33"/>
  <c r="O643" i="33"/>
  <c r="N643" i="33"/>
  <c r="M643" i="33"/>
  <c r="L643" i="33"/>
  <c r="G643" i="33"/>
  <c r="N642" i="33"/>
  <c r="M642" i="33"/>
  <c r="O642" i="33" s="1"/>
  <c r="L642" i="33"/>
  <c r="G642" i="33"/>
  <c r="N641" i="33"/>
  <c r="M641" i="33"/>
  <c r="O641" i="33"/>
  <c r="L641" i="33"/>
  <c r="G641" i="33"/>
  <c r="N640" i="33"/>
  <c r="M640" i="33"/>
  <c r="L640" i="33"/>
  <c r="G640" i="33"/>
  <c r="O639" i="33"/>
  <c r="N639" i="33"/>
  <c r="M639" i="33"/>
  <c r="L639" i="33"/>
  <c r="G639" i="33"/>
  <c r="N638" i="33"/>
  <c r="M638" i="33"/>
  <c r="O638" i="33" s="1"/>
  <c r="L638" i="33"/>
  <c r="G638" i="33"/>
  <c r="N637" i="33"/>
  <c r="M637" i="33"/>
  <c r="O637" i="33"/>
  <c r="L637" i="33"/>
  <c r="G637" i="33"/>
  <c r="N636" i="33"/>
  <c r="M636" i="33"/>
  <c r="O636" i="33" s="1"/>
  <c r="L636" i="33"/>
  <c r="G636" i="33"/>
  <c r="N635" i="33"/>
  <c r="O635" i="33" s="1"/>
  <c r="M635" i="33"/>
  <c r="L635" i="33"/>
  <c r="G635" i="33"/>
  <c r="N634" i="33"/>
  <c r="M634" i="33"/>
  <c r="L634" i="33"/>
  <c r="G634" i="33"/>
  <c r="N633" i="33"/>
  <c r="M633" i="33"/>
  <c r="L633" i="33"/>
  <c r="G633" i="33"/>
  <c r="N632" i="33"/>
  <c r="M632" i="33"/>
  <c r="O632" i="33" s="1"/>
  <c r="L632" i="33"/>
  <c r="G632" i="33"/>
  <c r="N631" i="33"/>
  <c r="M631" i="33"/>
  <c r="L631" i="33"/>
  <c r="G631" i="33"/>
  <c r="N630" i="33"/>
  <c r="M630" i="33"/>
  <c r="L630" i="33"/>
  <c r="G630" i="33"/>
  <c r="N629" i="33"/>
  <c r="M629" i="33"/>
  <c r="L629" i="33"/>
  <c r="G629" i="33"/>
  <c r="N628" i="33"/>
  <c r="M628" i="33"/>
  <c r="O628" i="33" s="1"/>
  <c r="L628" i="33"/>
  <c r="G628" i="33"/>
  <c r="N627" i="33"/>
  <c r="M627" i="33"/>
  <c r="O627" i="33" s="1"/>
  <c r="L627" i="33"/>
  <c r="G627" i="33"/>
  <c r="N626" i="33"/>
  <c r="M626" i="33"/>
  <c r="O626" i="33" s="1"/>
  <c r="L626" i="33"/>
  <c r="G626" i="33"/>
  <c r="N625" i="33"/>
  <c r="M625" i="33"/>
  <c r="L625" i="33"/>
  <c r="G625" i="33"/>
  <c r="O624" i="33"/>
  <c r="N624" i="33"/>
  <c r="M624" i="33"/>
  <c r="L624" i="33"/>
  <c r="G624" i="33"/>
  <c r="N623" i="33"/>
  <c r="M623" i="33"/>
  <c r="O623" i="33" s="1"/>
  <c r="L623" i="33"/>
  <c r="G623" i="33"/>
  <c r="N622" i="33"/>
  <c r="M622" i="33"/>
  <c r="O622" i="33" s="1"/>
  <c r="L622" i="33"/>
  <c r="G622" i="33"/>
  <c r="N621" i="33"/>
  <c r="M621" i="33"/>
  <c r="L621" i="33"/>
  <c r="G621" i="33"/>
  <c r="N620" i="33"/>
  <c r="M620" i="33"/>
  <c r="O620" i="33" s="1"/>
  <c r="L620" i="33"/>
  <c r="G620" i="33"/>
  <c r="N619" i="33"/>
  <c r="M619" i="33"/>
  <c r="O619" i="33" s="1"/>
  <c r="L619" i="33"/>
  <c r="G619" i="33"/>
  <c r="N618" i="33"/>
  <c r="M618" i="33"/>
  <c r="L618" i="33"/>
  <c r="G618" i="33"/>
  <c r="N617" i="33"/>
  <c r="M617" i="33"/>
  <c r="L617" i="33"/>
  <c r="G617" i="33"/>
  <c r="N616" i="33"/>
  <c r="M616" i="33"/>
  <c r="O616" i="33"/>
  <c r="L616" i="33"/>
  <c r="G616" i="33"/>
  <c r="N615" i="33"/>
  <c r="M615" i="33"/>
  <c r="L615" i="33"/>
  <c r="G615" i="33"/>
  <c r="N614" i="33"/>
  <c r="M614" i="33"/>
  <c r="L614" i="33"/>
  <c r="G614" i="33"/>
  <c r="N613" i="33"/>
  <c r="M613" i="33"/>
  <c r="L613" i="33"/>
  <c r="G613" i="33"/>
  <c r="N612" i="33"/>
  <c r="M612" i="33"/>
  <c r="L612" i="33"/>
  <c r="G612" i="33"/>
  <c r="N611" i="33"/>
  <c r="M611" i="33"/>
  <c r="L611" i="33"/>
  <c r="G611" i="33"/>
  <c r="N610" i="33"/>
  <c r="M610" i="33"/>
  <c r="O610" i="33" s="1"/>
  <c r="L610" i="33"/>
  <c r="G610" i="33"/>
  <c r="N609" i="33"/>
  <c r="M609" i="33"/>
  <c r="L609" i="33"/>
  <c r="G609" i="33"/>
  <c r="N608" i="33"/>
  <c r="M608" i="33"/>
  <c r="O608" i="33" s="1"/>
  <c r="L608" i="33"/>
  <c r="G608" i="33"/>
  <c r="N607" i="33"/>
  <c r="O607" i="33" s="1"/>
  <c r="M607" i="33"/>
  <c r="L607" i="33"/>
  <c r="G607" i="33"/>
  <c r="N606" i="33"/>
  <c r="M606" i="33"/>
  <c r="L606" i="33"/>
  <c r="G606" i="33"/>
  <c r="N605" i="33"/>
  <c r="M605" i="33"/>
  <c r="O605" i="33"/>
  <c r="L605" i="33"/>
  <c r="G605" i="33"/>
  <c r="N604" i="33"/>
  <c r="M604" i="33"/>
  <c r="O604" i="33"/>
  <c r="L604" i="33"/>
  <c r="G604" i="33"/>
  <c r="N603" i="33"/>
  <c r="O603" i="33"/>
  <c r="M603" i="33"/>
  <c r="L603" i="33"/>
  <c r="G603" i="33"/>
  <c r="N602" i="33"/>
  <c r="M602" i="33"/>
  <c r="L602" i="33"/>
  <c r="G602" i="33"/>
  <c r="N601" i="33"/>
  <c r="M601" i="33"/>
  <c r="L601" i="33"/>
  <c r="G601" i="33"/>
  <c r="N600" i="33"/>
  <c r="M600" i="33"/>
  <c r="O600" i="33" s="1"/>
  <c r="L600" i="33"/>
  <c r="G600" i="33"/>
  <c r="N599" i="33"/>
  <c r="M599" i="33"/>
  <c r="L599" i="33"/>
  <c r="G599" i="33"/>
  <c r="N598" i="33"/>
  <c r="M598" i="33"/>
  <c r="L598" i="33"/>
  <c r="G598" i="33"/>
  <c r="N597" i="33"/>
  <c r="M597" i="33"/>
  <c r="L597" i="33"/>
  <c r="G597" i="33"/>
  <c r="N596" i="33"/>
  <c r="M596" i="33"/>
  <c r="O596" i="33" s="1"/>
  <c r="L596" i="33"/>
  <c r="G596" i="33"/>
  <c r="N595" i="33"/>
  <c r="M595" i="33"/>
  <c r="O595" i="33"/>
  <c r="L595" i="33"/>
  <c r="G595" i="33"/>
  <c r="N594" i="33"/>
  <c r="M594" i="33"/>
  <c r="O594" i="33" s="1"/>
  <c r="L594" i="33"/>
  <c r="G594" i="33"/>
  <c r="N593" i="33"/>
  <c r="M593" i="33"/>
  <c r="L593" i="33"/>
  <c r="G593" i="33"/>
  <c r="O592" i="33"/>
  <c r="N592" i="33"/>
  <c r="M592" i="33"/>
  <c r="L592" i="33"/>
  <c r="G592" i="33"/>
  <c r="N591" i="33"/>
  <c r="M591" i="33"/>
  <c r="O591" i="33" s="1"/>
  <c r="L591" i="33"/>
  <c r="G591" i="33"/>
  <c r="N590" i="33"/>
  <c r="M590" i="33"/>
  <c r="O590" i="33"/>
  <c r="L590" i="33"/>
  <c r="G590" i="33"/>
  <c r="N589" i="33"/>
  <c r="M589" i="33"/>
  <c r="L589" i="33"/>
  <c r="G589" i="33"/>
  <c r="N588" i="33"/>
  <c r="M588" i="33"/>
  <c r="O588" i="33" s="1"/>
  <c r="L588" i="33"/>
  <c r="G588" i="33"/>
  <c r="N587" i="33"/>
  <c r="M587" i="33"/>
  <c r="O587" i="33" s="1"/>
  <c r="L587" i="33"/>
  <c r="G587" i="33"/>
  <c r="N586" i="33"/>
  <c r="M586" i="33"/>
  <c r="L586" i="33"/>
  <c r="G586" i="33"/>
  <c r="N585" i="33"/>
  <c r="M585" i="33"/>
  <c r="L585" i="33"/>
  <c r="G585" i="33"/>
  <c r="N584" i="33"/>
  <c r="M584" i="33"/>
  <c r="O584" i="33"/>
  <c r="L584" i="33"/>
  <c r="G584" i="33"/>
  <c r="N583" i="33"/>
  <c r="M583" i="33"/>
  <c r="L583" i="33"/>
  <c r="G583" i="33"/>
  <c r="N582" i="33"/>
  <c r="M582" i="33"/>
  <c r="L582" i="33"/>
  <c r="G582" i="33"/>
  <c r="N581" i="33"/>
  <c r="M581" i="33"/>
  <c r="L581" i="33"/>
  <c r="G581" i="33"/>
  <c r="N580" i="33"/>
  <c r="M580" i="33"/>
  <c r="O580" i="33" s="1"/>
  <c r="L580" i="33"/>
  <c r="G580" i="33"/>
  <c r="N579" i="33"/>
  <c r="M579" i="33"/>
  <c r="O579" i="33" s="1"/>
  <c r="L579" i="33"/>
  <c r="G579" i="33"/>
  <c r="N578" i="33"/>
  <c r="O578" i="33" s="1"/>
  <c r="M578" i="33"/>
  <c r="L578" i="33"/>
  <c r="G578" i="33"/>
  <c r="N577" i="33"/>
  <c r="M577" i="33"/>
  <c r="L577" i="33"/>
  <c r="G577" i="33"/>
  <c r="N576" i="33"/>
  <c r="M576" i="33"/>
  <c r="O576" i="33" s="1"/>
  <c r="L576" i="33"/>
  <c r="G576" i="33"/>
  <c r="N575" i="33"/>
  <c r="M575" i="33"/>
  <c r="O575" i="33" s="1"/>
  <c r="L575" i="33"/>
  <c r="G575" i="33"/>
  <c r="N574" i="33"/>
  <c r="M574" i="33"/>
  <c r="O574" i="33" s="1"/>
  <c r="L574" i="33"/>
  <c r="G574" i="33"/>
  <c r="N573" i="33"/>
  <c r="O573" i="33" s="1"/>
  <c r="M573" i="33"/>
  <c r="L573" i="33"/>
  <c r="G573" i="33"/>
  <c r="N572" i="33"/>
  <c r="M572" i="33"/>
  <c r="O572" i="33"/>
  <c r="L572" i="33"/>
  <c r="G572" i="33"/>
  <c r="N571" i="33"/>
  <c r="M571" i="33"/>
  <c r="O571" i="33" s="1"/>
  <c r="L571" i="33"/>
  <c r="G571" i="33"/>
  <c r="N570" i="33"/>
  <c r="M570" i="33"/>
  <c r="L570" i="33"/>
  <c r="G570" i="33"/>
  <c r="N569" i="33"/>
  <c r="M569" i="33"/>
  <c r="L569" i="33"/>
  <c r="G569" i="33"/>
  <c r="N568" i="33"/>
  <c r="M568" i="33"/>
  <c r="O568" i="33" s="1"/>
  <c r="L568" i="33"/>
  <c r="G568" i="33"/>
  <c r="N567" i="33"/>
  <c r="M567" i="33"/>
  <c r="L567" i="33"/>
  <c r="G567" i="33"/>
  <c r="N566" i="33"/>
  <c r="M566" i="33"/>
  <c r="L566" i="33"/>
  <c r="G566" i="33"/>
  <c r="N565" i="33"/>
  <c r="M565" i="33"/>
  <c r="L565" i="33"/>
  <c r="G565" i="33"/>
  <c r="O564" i="33"/>
  <c r="N564" i="33"/>
  <c r="M564" i="33"/>
  <c r="L564" i="33"/>
  <c r="G564" i="33"/>
  <c r="N563" i="33"/>
  <c r="M563" i="33"/>
  <c r="O563" i="33"/>
  <c r="L563" i="33"/>
  <c r="G563" i="33"/>
  <c r="N562" i="33"/>
  <c r="M562" i="33"/>
  <c r="O562" i="33"/>
  <c r="L562" i="33"/>
  <c r="G562" i="33"/>
  <c r="N561" i="33"/>
  <c r="M561" i="33"/>
  <c r="L561" i="33"/>
  <c r="G561" i="33"/>
  <c r="N560" i="33"/>
  <c r="O560" i="33" s="1"/>
  <c r="M560" i="33"/>
  <c r="L560" i="33"/>
  <c r="G560" i="33"/>
  <c r="O559" i="33"/>
  <c r="N559" i="33"/>
  <c r="M559" i="33"/>
  <c r="L559" i="33"/>
  <c r="G559" i="33"/>
  <c r="N558" i="33"/>
  <c r="M558" i="33"/>
  <c r="O558" i="33"/>
  <c r="L558" i="33"/>
  <c r="G558" i="33"/>
  <c r="N557" i="33"/>
  <c r="M557" i="33"/>
  <c r="L557" i="33"/>
  <c r="G557" i="33"/>
  <c r="N556" i="33"/>
  <c r="M556" i="33"/>
  <c r="O556" i="33"/>
  <c r="L556" i="33"/>
  <c r="G556" i="33"/>
  <c r="N555" i="33"/>
  <c r="O555" i="33"/>
  <c r="M555" i="33"/>
  <c r="L555" i="33"/>
  <c r="G555" i="33"/>
  <c r="N554" i="33"/>
  <c r="M554" i="33"/>
  <c r="L554" i="33"/>
  <c r="G554" i="33"/>
  <c r="N553" i="33"/>
  <c r="M553" i="33"/>
  <c r="L553" i="33"/>
  <c r="G553" i="33"/>
  <c r="N552" i="33"/>
  <c r="O552" i="33" s="1"/>
  <c r="M552" i="33"/>
  <c r="L552" i="33"/>
  <c r="G552" i="33"/>
  <c r="N551" i="33"/>
  <c r="M551" i="33"/>
  <c r="L551" i="33"/>
  <c r="G551" i="33"/>
  <c r="N550" i="33"/>
  <c r="M550" i="33"/>
  <c r="L550" i="33"/>
  <c r="G550" i="33"/>
  <c r="N549" i="33"/>
  <c r="M549" i="33"/>
  <c r="L549" i="33"/>
  <c r="G549" i="33"/>
  <c r="N548" i="33"/>
  <c r="M548" i="33"/>
  <c r="O548" i="33" s="1"/>
  <c r="L548" i="33"/>
  <c r="G548" i="33"/>
  <c r="N547" i="33"/>
  <c r="M547" i="33"/>
  <c r="O547" i="33"/>
  <c r="L547" i="33"/>
  <c r="G547" i="33"/>
  <c r="N546" i="33"/>
  <c r="M546" i="33"/>
  <c r="O546" i="33" s="1"/>
  <c r="L546" i="33"/>
  <c r="G546" i="33"/>
  <c r="N545" i="33"/>
  <c r="M545" i="33"/>
  <c r="L545" i="33"/>
  <c r="G545" i="33"/>
  <c r="O544" i="33"/>
  <c r="N544" i="33"/>
  <c r="M544" i="33"/>
  <c r="L544" i="33"/>
  <c r="G544" i="33"/>
  <c r="N543" i="33"/>
  <c r="M543" i="33"/>
  <c r="O543" i="33" s="1"/>
  <c r="L543" i="33"/>
  <c r="G543" i="33"/>
  <c r="N542" i="33"/>
  <c r="M542" i="33"/>
  <c r="O542" i="33"/>
  <c r="L542" i="33"/>
  <c r="G542" i="33"/>
  <c r="N541" i="33"/>
  <c r="M541" i="33"/>
  <c r="O541" i="33" s="1"/>
  <c r="L541" i="33"/>
  <c r="G541" i="33"/>
  <c r="N540" i="33"/>
  <c r="O540" i="33" s="1"/>
  <c r="M540" i="33"/>
  <c r="L540" i="33"/>
  <c r="G540" i="33"/>
  <c r="N539" i="33"/>
  <c r="M539" i="33"/>
  <c r="O539" i="33" s="1"/>
  <c r="L539" i="33"/>
  <c r="G539" i="33"/>
  <c r="N538" i="33"/>
  <c r="M538" i="33"/>
  <c r="L538" i="33"/>
  <c r="G538" i="33"/>
  <c r="N537" i="33"/>
  <c r="M537" i="33"/>
  <c r="L537" i="33"/>
  <c r="G537" i="33"/>
  <c r="N536" i="33"/>
  <c r="M536" i="33"/>
  <c r="O536" i="33"/>
  <c r="L536" i="33"/>
  <c r="G536" i="33"/>
  <c r="N535" i="33"/>
  <c r="M535" i="33"/>
  <c r="L535" i="33"/>
  <c r="G535" i="33"/>
  <c r="N534" i="33"/>
  <c r="M534" i="33"/>
  <c r="L534" i="33"/>
  <c r="G534" i="33"/>
  <c r="N533" i="33"/>
  <c r="M533" i="33"/>
  <c r="L533" i="33"/>
  <c r="G533" i="33"/>
  <c r="N532" i="33"/>
  <c r="M532" i="33"/>
  <c r="O532" i="33" s="1"/>
  <c r="L532" i="33"/>
  <c r="G532" i="33"/>
  <c r="N531" i="33"/>
  <c r="O531" i="33" s="1"/>
  <c r="M531" i="33"/>
  <c r="L531" i="33"/>
  <c r="G531" i="33"/>
  <c r="N530" i="33"/>
  <c r="M530" i="33"/>
  <c r="O530" i="33" s="1"/>
  <c r="L530" i="33"/>
  <c r="G530" i="33"/>
  <c r="N529" i="33"/>
  <c r="M529" i="33"/>
  <c r="L529" i="33"/>
  <c r="G529" i="33"/>
  <c r="N528" i="33"/>
  <c r="M528" i="33"/>
  <c r="O528" i="33" s="1"/>
  <c r="L528" i="33"/>
  <c r="G528" i="33"/>
  <c r="N527" i="33"/>
  <c r="M527" i="33"/>
  <c r="O527" i="33" s="1"/>
  <c r="L527" i="33"/>
  <c r="G527" i="33"/>
  <c r="N526" i="33"/>
  <c r="M526" i="33"/>
  <c r="O526" i="33" s="1"/>
  <c r="L526" i="33"/>
  <c r="G526" i="33"/>
  <c r="N525" i="33"/>
  <c r="M525" i="33"/>
  <c r="L525" i="33"/>
  <c r="G525" i="33"/>
  <c r="N524" i="33"/>
  <c r="M524" i="33"/>
  <c r="O524" i="33" s="1"/>
  <c r="L524" i="33"/>
  <c r="G524" i="33"/>
  <c r="N523" i="33"/>
  <c r="M523" i="33"/>
  <c r="O523" i="33" s="1"/>
  <c r="L523" i="33"/>
  <c r="G523" i="33"/>
  <c r="N522" i="33"/>
  <c r="M522" i="33"/>
  <c r="L522" i="33"/>
  <c r="G522" i="33"/>
  <c r="N521" i="33"/>
  <c r="M521" i="33"/>
  <c r="L521" i="33"/>
  <c r="G521" i="33"/>
  <c r="N520" i="33"/>
  <c r="M520" i="33"/>
  <c r="O520" i="33" s="1"/>
  <c r="L520" i="33"/>
  <c r="G520" i="33"/>
  <c r="N519" i="33"/>
  <c r="M519" i="33"/>
  <c r="L519" i="33"/>
  <c r="G519" i="33"/>
  <c r="N518" i="33"/>
  <c r="M518" i="33"/>
  <c r="L518" i="33"/>
  <c r="G518" i="33"/>
  <c r="N517" i="33"/>
  <c r="M517" i="33"/>
  <c r="L517" i="33"/>
  <c r="G517" i="33"/>
  <c r="O516" i="33"/>
  <c r="N516" i="33"/>
  <c r="M516" i="33"/>
  <c r="L516" i="33"/>
  <c r="G516" i="33"/>
  <c r="N515" i="33"/>
  <c r="M515" i="33"/>
  <c r="O515" i="33" s="1"/>
  <c r="L515" i="33"/>
  <c r="G515" i="33"/>
  <c r="N514" i="33"/>
  <c r="M514" i="33"/>
  <c r="O514" i="33"/>
  <c r="L514" i="33"/>
  <c r="G514" i="33"/>
  <c r="N513" i="33"/>
  <c r="M513" i="33"/>
  <c r="L513" i="33"/>
  <c r="G513" i="33"/>
  <c r="N512" i="33"/>
  <c r="M512" i="33"/>
  <c r="L512" i="33"/>
  <c r="G512" i="33"/>
  <c r="O511" i="33"/>
  <c r="N511" i="33"/>
  <c r="M511" i="33"/>
  <c r="L511" i="33"/>
  <c r="G511" i="33"/>
  <c r="N510" i="33"/>
  <c r="M510" i="33"/>
  <c r="O510" i="33" s="1"/>
  <c r="L510" i="33"/>
  <c r="G510" i="33"/>
  <c r="N509" i="33"/>
  <c r="M509" i="33"/>
  <c r="O509" i="33"/>
  <c r="L509" i="33"/>
  <c r="G509" i="33"/>
  <c r="N508" i="33"/>
  <c r="M508" i="33"/>
  <c r="O508" i="33" s="1"/>
  <c r="L508" i="33"/>
  <c r="G508" i="33"/>
  <c r="N507" i="33"/>
  <c r="O507" i="33" s="1"/>
  <c r="M507" i="33"/>
  <c r="L507" i="33"/>
  <c r="G507" i="33"/>
  <c r="N506" i="33"/>
  <c r="M506" i="33"/>
  <c r="L506" i="33"/>
  <c r="G506" i="33"/>
  <c r="N505" i="33"/>
  <c r="M505" i="33"/>
  <c r="L505" i="33"/>
  <c r="G505" i="33"/>
  <c r="N504" i="33"/>
  <c r="M504" i="33"/>
  <c r="O504" i="33" s="1"/>
  <c r="L504" i="33"/>
  <c r="G504" i="33"/>
  <c r="N503" i="33"/>
  <c r="M503" i="33"/>
  <c r="L503" i="33"/>
  <c r="G503" i="33"/>
  <c r="N502" i="33"/>
  <c r="M502" i="33"/>
  <c r="L502" i="33"/>
  <c r="G502" i="33"/>
  <c r="N501" i="33"/>
  <c r="M501" i="33"/>
  <c r="L501" i="33"/>
  <c r="G501" i="33"/>
  <c r="N500" i="33"/>
  <c r="M500" i="33"/>
  <c r="O500" i="33" s="1"/>
  <c r="L500" i="33"/>
  <c r="G500" i="33"/>
  <c r="N499" i="33"/>
  <c r="M499" i="33"/>
  <c r="O499" i="33" s="1"/>
  <c r="L499" i="33"/>
  <c r="G499" i="33"/>
  <c r="N498" i="33"/>
  <c r="M498" i="33"/>
  <c r="O498" i="33" s="1"/>
  <c r="L498" i="33"/>
  <c r="G498" i="33"/>
  <c r="N497" i="33"/>
  <c r="M497" i="33"/>
  <c r="L497" i="33"/>
  <c r="G497" i="33"/>
  <c r="O496" i="33"/>
  <c r="N496" i="33"/>
  <c r="M496" i="33"/>
  <c r="L496" i="33"/>
  <c r="G496" i="33"/>
  <c r="N495" i="33"/>
  <c r="M495" i="33"/>
  <c r="O495" i="33" s="1"/>
  <c r="L495" i="33"/>
  <c r="G495" i="33"/>
  <c r="N494" i="33"/>
  <c r="M494" i="33"/>
  <c r="O494" i="33" s="1"/>
  <c r="L494" i="33"/>
  <c r="G494" i="33"/>
  <c r="N493" i="33"/>
  <c r="M493" i="33"/>
  <c r="L493" i="33"/>
  <c r="G493" i="33"/>
  <c r="N492" i="33"/>
  <c r="M492" i="33"/>
  <c r="L492" i="33"/>
  <c r="G492" i="33"/>
  <c r="N491" i="33"/>
  <c r="M491" i="33"/>
  <c r="O491" i="33" s="1"/>
  <c r="L491" i="33"/>
  <c r="G491" i="33"/>
  <c r="N490" i="33"/>
  <c r="M490" i="33"/>
  <c r="L490" i="33"/>
  <c r="G490" i="33"/>
  <c r="N489" i="33"/>
  <c r="M489" i="33"/>
  <c r="L489" i="33"/>
  <c r="G489" i="33"/>
  <c r="N488" i="33"/>
  <c r="M488" i="33"/>
  <c r="O488" i="33"/>
  <c r="L488" i="33"/>
  <c r="G488" i="33"/>
  <c r="N487" i="33"/>
  <c r="M487" i="33"/>
  <c r="L487" i="33"/>
  <c r="G487" i="33"/>
  <c r="N486" i="33"/>
  <c r="M486" i="33"/>
  <c r="L486" i="33"/>
  <c r="G486" i="33"/>
  <c r="N485" i="33"/>
  <c r="M485" i="33"/>
  <c r="L485" i="33"/>
  <c r="G485" i="33"/>
  <c r="N484" i="33"/>
  <c r="M484" i="33"/>
  <c r="L484" i="33"/>
  <c r="G484" i="33"/>
  <c r="N483" i="33"/>
  <c r="M483" i="33"/>
  <c r="L483" i="33"/>
  <c r="G483" i="33"/>
  <c r="N482" i="33"/>
  <c r="O482" i="33" s="1"/>
  <c r="M482" i="33"/>
  <c r="L482" i="33"/>
  <c r="G482" i="33"/>
  <c r="N481" i="33"/>
  <c r="M481" i="33"/>
  <c r="L481" i="33"/>
  <c r="G481" i="33"/>
  <c r="N480" i="33"/>
  <c r="M480" i="33"/>
  <c r="O480" i="33" s="1"/>
  <c r="L480" i="33"/>
  <c r="G480" i="33"/>
  <c r="N479" i="33"/>
  <c r="M479" i="33"/>
  <c r="L479" i="33"/>
  <c r="G479" i="33"/>
  <c r="N478" i="33"/>
  <c r="M478" i="33"/>
  <c r="L478" i="33"/>
  <c r="G478" i="33"/>
  <c r="N477" i="33"/>
  <c r="M477" i="33"/>
  <c r="O477" i="33" s="1"/>
  <c r="L477" i="33"/>
  <c r="G477" i="33"/>
  <c r="N476" i="33"/>
  <c r="M476" i="33"/>
  <c r="O476" i="33"/>
  <c r="L476" i="33"/>
  <c r="G476" i="33"/>
  <c r="N475" i="33"/>
  <c r="O475" i="33"/>
  <c r="M475" i="33"/>
  <c r="L475" i="33"/>
  <c r="G475" i="33"/>
  <c r="N474" i="33"/>
  <c r="M474" i="33"/>
  <c r="L474" i="33"/>
  <c r="G474" i="33"/>
  <c r="N473" i="33"/>
  <c r="M473" i="33"/>
  <c r="L473" i="33"/>
  <c r="G473" i="33"/>
  <c r="N472" i="33"/>
  <c r="M472" i="33"/>
  <c r="O472" i="33" s="1"/>
  <c r="L472" i="33"/>
  <c r="G472" i="33"/>
  <c r="N471" i="33"/>
  <c r="M471" i="33"/>
  <c r="L471" i="33"/>
  <c r="G471" i="33"/>
  <c r="N470" i="33"/>
  <c r="M470" i="33"/>
  <c r="L470" i="33"/>
  <c r="G470" i="33"/>
  <c r="N469" i="33"/>
  <c r="M469" i="33"/>
  <c r="L469" i="33"/>
  <c r="G469" i="33"/>
  <c r="O468" i="33"/>
  <c r="N468" i="33"/>
  <c r="M468" i="33"/>
  <c r="L468" i="33"/>
  <c r="G468" i="33"/>
  <c r="N467" i="33"/>
  <c r="M467" i="33"/>
  <c r="O467" i="33"/>
  <c r="L467" i="33"/>
  <c r="G467" i="33"/>
  <c r="N466" i="33"/>
  <c r="M466" i="33"/>
  <c r="O466" i="33" s="1"/>
  <c r="L466" i="33"/>
  <c r="G466" i="33"/>
  <c r="N465" i="33"/>
  <c r="M465" i="33"/>
  <c r="L465" i="33"/>
  <c r="G465" i="33"/>
  <c r="O464" i="33"/>
  <c r="N464" i="33"/>
  <c r="M464" i="33"/>
  <c r="L464" i="33"/>
  <c r="G464" i="33"/>
  <c r="N463" i="33"/>
  <c r="O463" i="33" s="1"/>
  <c r="M463" i="33"/>
  <c r="L463" i="33"/>
  <c r="G463" i="33"/>
  <c r="N462" i="33"/>
  <c r="M462" i="33"/>
  <c r="O462" i="33"/>
  <c r="L462" i="33"/>
  <c r="G462" i="33"/>
  <c r="N461" i="33"/>
  <c r="M461" i="33"/>
  <c r="L461" i="33"/>
  <c r="G461" i="33"/>
  <c r="N460" i="33"/>
  <c r="M460" i="33"/>
  <c r="O460" i="33" s="1"/>
  <c r="L460" i="33"/>
  <c r="G460" i="33"/>
  <c r="N459" i="33"/>
  <c r="M459" i="33"/>
  <c r="O459" i="33" s="1"/>
  <c r="L459" i="33"/>
  <c r="G459" i="33"/>
  <c r="S458" i="33"/>
  <c r="N458" i="33"/>
  <c r="M458" i="33"/>
  <c r="O458" i="33"/>
  <c r="L458" i="33"/>
  <c r="G458" i="33"/>
  <c r="S457" i="33"/>
  <c r="N457" i="33"/>
  <c r="M457" i="33"/>
  <c r="O457" i="33" s="1"/>
  <c r="L457" i="33"/>
  <c r="G457" i="33"/>
  <c r="S456" i="33"/>
  <c r="N456" i="33"/>
  <c r="M456" i="33"/>
  <c r="L456" i="33"/>
  <c r="G456" i="33"/>
  <c r="S455" i="33"/>
  <c r="N455" i="33"/>
  <c r="M455" i="33"/>
  <c r="L455" i="33"/>
  <c r="G455" i="33"/>
  <c r="S454" i="33"/>
  <c r="N454" i="33"/>
  <c r="O454" i="33" s="1"/>
  <c r="M454" i="33"/>
  <c r="L454" i="33"/>
  <c r="G454" i="33"/>
  <c r="S453" i="33"/>
  <c r="N453" i="33"/>
  <c r="M453" i="33"/>
  <c r="L453" i="33"/>
  <c r="G453" i="33"/>
  <c r="S452" i="33"/>
  <c r="N452" i="33"/>
  <c r="M452" i="33"/>
  <c r="L452" i="33"/>
  <c r="G452" i="33"/>
  <c r="S451" i="33"/>
  <c r="N451" i="33"/>
  <c r="O451" i="33" s="1"/>
  <c r="M451" i="33"/>
  <c r="L451" i="33"/>
  <c r="G451" i="33"/>
  <c r="S450" i="33"/>
  <c r="N450" i="33"/>
  <c r="M450" i="33"/>
  <c r="O450" i="33"/>
  <c r="L450" i="33"/>
  <c r="G450" i="33"/>
  <c r="S449" i="33"/>
  <c r="N449" i="33"/>
  <c r="O449" i="33" s="1"/>
  <c r="M449" i="33"/>
  <c r="L449" i="33"/>
  <c r="G449" i="33"/>
  <c r="S448" i="33"/>
  <c r="N448" i="33"/>
  <c r="M448" i="33"/>
  <c r="L448" i="33"/>
  <c r="G448" i="33"/>
  <c r="S447" i="33"/>
  <c r="N447" i="33"/>
  <c r="O447" i="33" s="1"/>
  <c r="M447" i="33"/>
  <c r="L447" i="33"/>
  <c r="G447" i="33"/>
  <c r="S446" i="33"/>
  <c r="N446" i="33"/>
  <c r="M446" i="33"/>
  <c r="O446" i="33"/>
  <c r="L446" i="33"/>
  <c r="G446" i="33"/>
  <c r="S445" i="33"/>
  <c r="N445" i="33"/>
  <c r="O445" i="33" s="1"/>
  <c r="M445" i="33"/>
  <c r="L445" i="33"/>
  <c r="G445" i="33"/>
  <c r="S444" i="33"/>
  <c r="N444" i="33"/>
  <c r="M444" i="33"/>
  <c r="L444" i="33"/>
  <c r="G444" i="33"/>
  <c r="S443" i="33"/>
  <c r="N443" i="33"/>
  <c r="M443" i="33"/>
  <c r="O443" i="33" s="1"/>
  <c r="L443" i="33"/>
  <c r="G443" i="33"/>
  <c r="S442" i="33"/>
  <c r="N442" i="33"/>
  <c r="O442" i="33" s="1"/>
  <c r="M442" i="33"/>
  <c r="L442" i="33"/>
  <c r="G442" i="33"/>
  <c r="S441" i="33"/>
  <c r="N441" i="33"/>
  <c r="M441" i="33"/>
  <c r="O441" i="33" s="1"/>
  <c r="L441" i="33"/>
  <c r="G441" i="33"/>
  <c r="S440" i="33"/>
  <c r="N440" i="33"/>
  <c r="M440" i="33"/>
  <c r="L440" i="33"/>
  <c r="G440" i="33"/>
  <c r="S439" i="33"/>
  <c r="N439" i="33"/>
  <c r="M439" i="33"/>
  <c r="L439" i="33"/>
  <c r="G439" i="33"/>
  <c r="S438" i="33"/>
  <c r="N438" i="33"/>
  <c r="M438" i="33"/>
  <c r="O438" i="33"/>
  <c r="L438" i="33"/>
  <c r="G438" i="33"/>
  <c r="S437" i="33"/>
  <c r="N437" i="33"/>
  <c r="M437" i="33"/>
  <c r="L437" i="33"/>
  <c r="G437" i="33"/>
  <c r="S436" i="33"/>
  <c r="N436" i="33"/>
  <c r="M436" i="33"/>
  <c r="L436" i="33"/>
  <c r="G436" i="33"/>
  <c r="S435" i="33"/>
  <c r="N435" i="33"/>
  <c r="M435" i="33"/>
  <c r="O435" i="33"/>
  <c r="L435" i="33"/>
  <c r="G435" i="33"/>
  <c r="S434" i="33"/>
  <c r="N434" i="33"/>
  <c r="O434" i="33" s="1"/>
  <c r="M434" i="33"/>
  <c r="L434" i="33"/>
  <c r="G434" i="33"/>
  <c r="S433" i="33"/>
  <c r="N433" i="33"/>
  <c r="M433" i="33"/>
  <c r="O433" i="33"/>
  <c r="L433" i="33"/>
  <c r="G433" i="33"/>
  <c r="S432" i="33"/>
  <c r="N432" i="33"/>
  <c r="M432" i="33"/>
  <c r="L432" i="33"/>
  <c r="G432" i="33"/>
  <c r="S431" i="33"/>
  <c r="N431" i="33"/>
  <c r="M431" i="33"/>
  <c r="O431" i="33" s="1"/>
  <c r="L431" i="33"/>
  <c r="G431" i="33"/>
  <c r="S430" i="33"/>
  <c r="N430" i="33"/>
  <c r="M430" i="33"/>
  <c r="O430" i="33" s="1"/>
  <c r="L430" i="33"/>
  <c r="G430" i="33"/>
  <c r="S429" i="33"/>
  <c r="N429" i="33"/>
  <c r="M429" i="33"/>
  <c r="O429" i="33" s="1"/>
  <c r="L429" i="33"/>
  <c r="G429" i="33"/>
  <c r="S428" i="33"/>
  <c r="N428" i="33"/>
  <c r="M428" i="33"/>
  <c r="L428" i="33"/>
  <c r="G428" i="33"/>
  <c r="S427" i="33"/>
  <c r="N427" i="33"/>
  <c r="M427" i="33"/>
  <c r="L427" i="33"/>
  <c r="G427" i="33"/>
  <c r="S426" i="33"/>
  <c r="N426" i="33"/>
  <c r="M426" i="33"/>
  <c r="O426" i="33"/>
  <c r="L426" i="33"/>
  <c r="G426" i="33"/>
  <c r="S425" i="33"/>
  <c r="N425" i="33"/>
  <c r="M425" i="33"/>
  <c r="L425" i="33"/>
  <c r="G425" i="33"/>
  <c r="S424" i="33"/>
  <c r="N424" i="33"/>
  <c r="M424" i="33"/>
  <c r="L424" i="33"/>
  <c r="G424" i="33"/>
  <c r="S423" i="33"/>
  <c r="N423" i="33"/>
  <c r="M423" i="33"/>
  <c r="L423" i="33"/>
  <c r="G423" i="33"/>
  <c r="S422" i="33"/>
  <c r="N422" i="33"/>
  <c r="M422" i="33"/>
  <c r="O422" i="33" s="1"/>
  <c r="L422" i="33"/>
  <c r="G422" i="33"/>
  <c r="S421" i="33"/>
  <c r="N421" i="33"/>
  <c r="M421" i="33"/>
  <c r="L421" i="33"/>
  <c r="G421" i="33"/>
  <c r="S420" i="33"/>
  <c r="N420" i="33"/>
  <c r="M420" i="33"/>
  <c r="L420" i="33"/>
  <c r="G420" i="33"/>
  <c r="S419" i="33"/>
  <c r="N419" i="33"/>
  <c r="O419" i="33" s="1"/>
  <c r="M419" i="33"/>
  <c r="L419" i="33"/>
  <c r="G419" i="33"/>
  <c r="S418" i="33"/>
  <c r="N418" i="33"/>
  <c r="M418" i="33"/>
  <c r="O418" i="33"/>
  <c r="L418" i="33"/>
  <c r="G418" i="33"/>
  <c r="S417" i="33"/>
  <c r="N417" i="33"/>
  <c r="O417" i="33" s="1"/>
  <c r="M417" i="33"/>
  <c r="L417" i="33"/>
  <c r="G417" i="33"/>
  <c r="S416" i="33"/>
  <c r="N416" i="33"/>
  <c r="M416" i="33"/>
  <c r="L416" i="33"/>
  <c r="G416" i="33"/>
  <c r="S415" i="33"/>
  <c r="N415" i="33"/>
  <c r="O415" i="33" s="1"/>
  <c r="M415" i="33"/>
  <c r="L415" i="33"/>
  <c r="G415" i="33"/>
  <c r="S414" i="33"/>
  <c r="N414" i="33"/>
  <c r="M414" i="33"/>
  <c r="O414" i="33" s="1"/>
  <c r="L414" i="33"/>
  <c r="G414" i="33"/>
  <c r="S413" i="33"/>
  <c r="N413" i="33"/>
  <c r="O413" i="33" s="1"/>
  <c r="M413" i="33"/>
  <c r="L413" i="33"/>
  <c r="G413" i="33"/>
  <c r="S412" i="33"/>
  <c r="N412" i="33"/>
  <c r="M412" i="33"/>
  <c r="L412" i="33"/>
  <c r="G412" i="33"/>
  <c r="S411" i="33"/>
  <c r="N411" i="33"/>
  <c r="M411" i="33"/>
  <c r="O411" i="33" s="1"/>
  <c r="L411" i="33"/>
  <c r="G411" i="33"/>
  <c r="S410" i="33"/>
  <c r="N410" i="33"/>
  <c r="O410" i="33" s="1"/>
  <c r="M410" i="33"/>
  <c r="L410" i="33"/>
  <c r="G410" i="33"/>
  <c r="S409" i="33"/>
  <c r="N409" i="33"/>
  <c r="M409" i="33"/>
  <c r="O409" i="33" s="1"/>
  <c r="L409" i="33"/>
  <c r="G409" i="33"/>
  <c r="S408" i="33"/>
  <c r="N408" i="33"/>
  <c r="M408" i="33"/>
  <c r="L408" i="33"/>
  <c r="G408" i="33"/>
  <c r="S407" i="33"/>
  <c r="N407" i="33"/>
  <c r="M407" i="33"/>
  <c r="L407" i="33"/>
  <c r="G407" i="33"/>
  <c r="S406" i="33"/>
  <c r="N406" i="33"/>
  <c r="M406" i="33"/>
  <c r="O406" i="33" s="1"/>
  <c r="L406" i="33"/>
  <c r="G406" i="33"/>
  <c r="S405" i="33"/>
  <c r="N405" i="33"/>
  <c r="M405" i="33"/>
  <c r="L405" i="33"/>
  <c r="G405" i="33"/>
  <c r="S404" i="33"/>
  <c r="N404" i="33"/>
  <c r="M404" i="33"/>
  <c r="L404" i="33"/>
  <c r="G404" i="33"/>
  <c r="S403" i="33"/>
  <c r="N403" i="33"/>
  <c r="M403" i="33"/>
  <c r="O403" i="33"/>
  <c r="L403" i="33"/>
  <c r="G403" i="33"/>
  <c r="S402" i="33"/>
  <c r="N402" i="33"/>
  <c r="M402" i="33"/>
  <c r="L402" i="33"/>
  <c r="G402" i="33"/>
  <c r="S401" i="33"/>
  <c r="N401" i="33"/>
  <c r="M401" i="33"/>
  <c r="O401" i="33"/>
  <c r="L401" i="33"/>
  <c r="G401" i="33"/>
  <c r="S400" i="33"/>
  <c r="N400" i="33"/>
  <c r="M400" i="33"/>
  <c r="L400" i="33"/>
  <c r="G400" i="33"/>
  <c r="S399" i="33"/>
  <c r="N399" i="33"/>
  <c r="M399" i="33"/>
  <c r="O399" i="33" s="1"/>
  <c r="L399" i="33"/>
  <c r="G399" i="33"/>
  <c r="S398" i="33"/>
  <c r="N398" i="33"/>
  <c r="M398" i="33"/>
  <c r="O398" i="33" s="1"/>
  <c r="L398" i="33"/>
  <c r="G398" i="33"/>
  <c r="S397" i="33"/>
  <c r="N397" i="33"/>
  <c r="M397" i="33"/>
  <c r="O397" i="33" s="1"/>
  <c r="L397" i="33"/>
  <c r="G397" i="33"/>
  <c r="S396" i="33"/>
  <c r="N396" i="33"/>
  <c r="M396" i="33"/>
  <c r="L396" i="33"/>
  <c r="G396" i="33"/>
  <c r="S395" i="33"/>
  <c r="N395" i="33"/>
  <c r="M395" i="33"/>
  <c r="L395" i="33"/>
  <c r="G395" i="33"/>
  <c r="S394" i="33"/>
  <c r="N394" i="33"/>
  <c r="M394" i="33"/>
  <c r="O394" i="33"/>
  <c r="L394" i="33"/>
  <c r="G394" i="33"/>
  <c r="S393" i="33"/>
  <c r="N393" i="33"/>
  <c r="O393" i="33" s="1"/>
  <c r="M393" i="33"/>
  <c r="L393" i="33"/>
  <c r="G393" i="33"/>
  <c r="S392" i="33"/>
  <c r="N392" i="33"/>
  <c r="M392" i="33"/>
  <c r="L392" i="33"/>
  <c r="G392" i="33"/>
  <c r="S391" i="33"/>
  <c r="N391" i="33"/>
  <c r="M391" i="33"/>
  <c r="L391" i="33"/>
  <c r="G391" i="33"/>
  <c r="S390" i="33"/>
  <c r="N390" i="33"/>
  <c r="O390" i="33" s="1"/>
  <c r="M390" i="33"/>
  <c r="L390" i="33"/>
  <c r="G390" i="33"/>
  <c r="S389" i="33"/>
  <c r="N389" i="33"/>
  <c r="M389" i="33"/>
  <c r="L389" i="33"/>
  <c r="G389" i="33"/>
  <c r="S388" i="33"/>
  <c r="N388" i="33"/>
  <c r="M388" i="33"/>
  <c r="L388" i="33"/>
  <c r="G388" i="33"/>
  <c r="S387" i="33"/>
  <c r="N387" i="33"/>
  <c r="M387" i="33"/>
  <c r="O387" i="33" s="1"/>
  <c r="L387" i="33"/>
  <c r="G387" i="33"/>
  <c r="S386" i="33"/>
  <c r="N386" i="33"/>
  <c r="M386" i="33"/>
  <c r="O386" i="33"/>
  <c r="L386" i="33"/>
  <c r="G386" i="33"/>
  <c r="S385" i="33"/>
  <c r="N385" i="33"/>
  <c r="M385" i="33"/>
  <c r="L385" i="33"/>
  <c r="G385" i="33"/>
  <c r="S384" i="33"/>
  <c r="N384" i="33"/>
  <c r="M384" i="33"/>
  <c r="L384" i="33"/>
  <c r="G384" i="33"/>
  <c r="S383" i="33"/>
  <c r="N383" i="33"/>
  <c r="M383" i="33"/>
  <c r="O383" i="33" s="1"/>
  <c r="L383" i="33"/>
  <c r="G383" i="33"/>
  <c r="S382" i="33"/>
  <c r="N382" i="33"/>
  <c r="M382" i="33"/>
  <c r="O382" i="33" s="1"/>
  <c r="L382" i="33"/>
  <c r="G382" i="33"/>
  <c r="S381" i="33"/>
  <c r="N381" i="33"/>
  <c r="M381" i="33"/>
  <c r="L381" i="33"/>
  <c r="G381" i="33"/>
  <c r="S380" i="33"/>
  <c r="N380" i="33"/>
  <c r="M380" i="33"/>
  <c r="L380" i="33"/>
  <c r="G380" i="33"/>
  <c r="S379" i="33"/>
  <c r="N379" i="33"/>
  <c r="M379" i="33"/>
  <c r="O379" i="33"/>
  <c r="L379" i="33"/>
  <c r="G379" i="33"/>
  <c r="S378" i="33"/>
  <c r="N378" i="33"/>
  <c r="M378" i="33"/>
  <c r="L378" i="33"/>
  <c r="G378" i="33"/>
  <c r="S377" i="33"/>
  <c r="N377" i="33"/>
  <c r="M377" i="33"/>
  <c r="O377" i="33"/>
  <c r="L377" i="33"/>
  <c r="G377" i="33"/>
  <c r="S376" i="33"/>
  <c r="N376" i="33"/>
  <c r="M376" i="33"/>
  <c r="L376" i="33"/>
  <c r="G376" i="33"/>
  <c r="S375" i="33"/>
  <c r="N375" i="33"/>
  <c r="M375" i="33"/>
  <c r="O375" i="33"/>
  <c r="L375" i="33"/>
  <c r="G375" i="33"/>
  <c r="S374" i="33"/>
  <c r="N374" i="33"/>
  <c r="M374" i="33"/>
  <c r="O374" i="33" s="1"/>
  <c r="L374" i="33"/>
  <c r="G374" i="33"/>
  <c r="S373" i="33"/>
  <c r="N373" i="33"/>
  <c r="M373" i="33"/>
  <c r="O373" i="33"/>
  <c r="L373" i="33"/>
  <c r="G373" i="33"/>
  <c r="S372" i="33"/>
  <c r="N372" i="33"/>
  <c r="M372" i="33"/>
  <c r="O372" i="33" s="1"/>
  <c r="L372" i="33"/>
  <c r="G372" i="33"/>
  <c r="S371" i="33"/>
  <c r="N371" i="33"/>
  <c r="M371" i="33"/>
  <c r="O371" i="33"/>
  <c r="L371" i="33"/>
  <c r="G371" i="33"/>
  <c r="S370" i="33"/>
  <c r="N370" i="33"/>
  <c r="M370" i="33"/>
  <c r="L370" i="33"/>
  <c r="G370" i="33"/>
  <c r="S369" i="33"/>
  <c r="N369" i="33"/>
  <c r="M369" i="33"/>
  <c r="O369" i="33"/>
  <c r="L369" i="33"/>
  <c r="G369" i="33"/>
  <c r="S368" i="33"/>
  <c r="N368" i="33"/>
  <c r="M368" i="33"/>
  <c r="L368" i="33"/>
  <c r="G368" i="33"/>
  <c r="S367" i="33"/>
  <c r="N367" i="33"/>
  <c r="M367" i="33"/>
  <c r="O367" i="33"/>
  <c r="L367" i="33"/>
  <c r="G367" i="33"/>
  <c r="S366" i="33"/>
  <c r="N366" i="33"/>
  <c r="M366" i="33"/>
  <c r="O366" i="33" s="1"/>
  <c r="L366" i="33"/>
  <c r="G366" i="33"/>
  <c r="S365" i="33"/>
  <c r="N365" i="33"/>
  <c r="M365" i="33"/>
  <c r="O365" i="33"/>
  <c r="L365" i="33"/>
  <c r="G365" i="33"/>
  <c r="S364" i="33"/>
  <c r="N364" i="33"/>
  <c r="M364" i="33"/>
  <c r="O364" i="33" s="1"/>
  <c r="L364" i="33"/>
  <c r="G364" i="33"/>
  <c r="S363" i="33"/>
  <c r="N363" i="33"/>
  <c r="M363" i="33"/>
  <c r="O363" i="33"/>
  <c r="L363" i="33"/>
  <c r="G363" i="33"/>
  <c r="S362" i="33"/>
  <c r="N362" i="33"/>
  <c r="M362" i="33"/>
  <c r="L362" i="33"/>
  <c r="G362" i="33"/>
  <c r="S361" i="33"/>
  <c r="N361" i="33"/>
  <c r="M361" i="33"/>
  <c r="O361" i="33"/>
  <c r="L361" i="33"/>
  <c r="G361" i="33"/>
  <c r="S360" i="33"/>
  <c r="N360" i="33"/>
  <c r="M360" i="33"/>
  <c r="L360" i="33"/>
  <c r="G360" i="33"/>
  <c r="S359" i="33"/>
  <c r="N359" i="33"/>
  <c r="M359" i="33"/>
  <c r="O359" i="33"/>
  <c r="L359" i="33"/>
  <c r="G359" i="33"/>
  <c r="S358" i="33"/>
  <c r="N358" i="33"/>
  <c r="M358" i="33"/>
  <c r="O358" i="33" s="1"/>
  <c r="L358" i="33"/>
  <c r="G358" i="33"/>
  <c r="S357" i="33"/>
  <c r="N357" i="33"/>
  <c r="M357" i="33"/>
  <c r="O357" i="33"/>
  <c r="L357" i="33"/>
  <c r="G357" i="33"/>
  <c r="S356" i="33"/>
  <c r="N356" i="33"/>
  <c r="M356" i="33"/>
  <c r="O356" i="33" s="1"/>
  <c r="L356" i="33"/>
  <c r="G356" i="33"/>
  <c r="S355" i="33"/>
  <c r="N355" i="33"/>
  <c r="M355" i="33"/>
  <c r="O355" i="33"/>
  <c r="L355" i="33"/>
  <c r="G355" i="33"/>
  <c r="S354" i="33"/>
  <c r="N354" i="33"/>
  <c r="M354" i="33"/>
  <c r="L354" i="33"/>
  <c r="G354" i="33"/>
  <c r="S353" i="33"/>
  <c r="N353" i="33"/>
  <c r="M353" i="33"/>
  <c r="O353" i="33"/>
  <c r="L353" i="33"/>
  <c r="G353" i="33"/>
  <c r="S352" i="33"/>
  <c r="N352" i="33"/>
  <c r="M352" i="33"/>
  <c r="L352" i="33"/>
  <c r="G352" i="33"/>
  <c r="S351" i="33"/>
  <c r="N351" i="33"/>
  <c r="M351" i="33"/>
  <c r="O351" i="33"/>
  <c r="L351" i="33"/>
  <c r="G351" i="33"/>
  <c r="S350" i="33"/>
  <c r="N350" i="33"/>
  <c r="M350" i="33"/>
  <c r="O350" i="33" s="1"/>
  <c r="L350" i="33"/>
  <c r="G350" i="33"/>
  <c r="S349" i="33"/>
  <c r="N349" i="33"/>
  <c r="M349" i="33"/>
  <c r="L349" i="33"/>
  <c r="G349" i="33"/>
  <c r="S348" i="33"/>
  <c r="N348" i="33"/>
  <c r="M348" i="33"/>
  <c r="O348" i="33" s="1"/>
  <c r="L348" i="33"/>
  <c r="G348" i="33"/>
  <c r="S347" i="33"/>
  <c r="N347" i="33"/>
  <c r="M347" i="33"/>
  <c r="O347" i="33" s="1"/>
  <c r="L347" i="33"/>
  <c r="G347" i="33"/>
  <c r="S346" i="33"/>
  <c r="N346" i="33"/>
  <c r="M346" i="33"/>
  <c r="O346" i="33" s="1"/>
  <c r="L346" i="33"/>
  <c r="G346" i="33"/>
  <c r="S345" i="33"/>
  <c r="N345" i="33"/>
  <c r="M345" i="33"/>
  <c r="L345" i="33"/>
  <c r="G345" i="33"/>
  <c r="S344" i="33"/>
  <c r="N344" i="33"/>
  <c r="M344" i="33"/>
  <c r="O344" i="33"/>
  <c r="L344" i="33"/>
  <c r="G344" i="33"/>
  <c r="S343" i="33"/>
  <c r="N343" i="33"/>
  <c r="M343" i="33"/>
  <c r="O343" i="33" s="1"/>
  <c r="L343" i="33"/>
  <c r="G343" i="33"/>
  <c r="S342" i="33"/>
  <c r="N342" i="33"/>
  <c r="M342" i="33"/>
  <c r="O342" i="33"/>
  <c r="L342" i="33"/>
  <c r="G342" i="33"/>
  <c r="S341" i="33"/>
  <c r="N341" i="33"/>
  <c r="M341" i="33"/>
  <c r="L341" i="33"/>
  <c r="G341" i="33"/>
  <c r="S340" i="33"/>
  <c r="N340" i="33"/>
  <c r="M340" i="33"/>
  <c r="O340" i="33" s="1"/>
  <c r="L340" i="33"/>
  <c r="G340" i="33"/>
  <c r="S339" i="33"/>
  <c r="N339" i="33"/>
  <c r="M339" i="33"/>
  <c r="O339" i="33" s="1"/>
  <c r="L339" i="33"/>
  <c r="G339" i="33"/>
  <c r="S338" i="33"/>
  <c r="N338" i="33"/>
  <c r="M338" i="33"/>
  <c r="O338" i="33" s="1"/>
  <c r="L338" i="33"/>
  <c r="G338" i="33"/>
  <c r="S337" i="33"/>
  <c r="N337" i="33"/>
  <c r="M337" i="33"/>
  <c r="L337" i="33"/>
  <c r="G337" i="33"/>
  <c r="S336" i="33"/>
  <c r="N336" i="33"/>
  <c r="M336" i="33"/>
  <c r="O336" i="33" s="1"/>
  <c r="L336" i="33"/>
  <c r="G336" i="33"/>
  <c r="S335" i="33"/>
  <c r="N335" i="33"/>
  <c r="M335" i="33"/>
  <c r="O335" i="33"/>
  <c r="L335" i="33"/>
  <c r="G335" i="33"/>
  <c r="S334" i="33"/>
  <c r="N334" i="33"/>
  <c r="M334" i="33"/>
  <c r="O334" i="33" s="1"/>
  <c r="L334" i="33"/>
  <c r="G334" i="33"/>
  <c r="S333" i="33"/>
  <c r="N333" i="33"/>
  <c r="M333" i="33"/>
  <c r="L333" i="33"/>
  <c r="G333" i="33"/>
  <c r="S332" i="33"/>
  <c r="N332" i="33"/>
  <c r="M332" i="33"/>
  <c r="O332" i="33" s="1"/>
  <c r="L332" i="33"/>
  <c r="G332" i="33"/>
  <c r="S331" i="33"/>
  <c r="N331" i="33"/>
  <c r="M331" i="33"/>
  <c r="O331" i="33" s="1"/>
  <c r="L331" i="33"/>
  <c r="G331" i="33"/>
  <c r="S330" i="33"/>
  <c r="N330" i="33"/>
  <c r="O330" i="33"/>
  <c r="M330" i="33"/>
  <c r="L330" i="33"/>
  <c r="G330" i="33"/>
  <c r="S329" i="33"/>
  <c r="N329" i="33"/>
  <c r="M329" i="33"/>
  <c r="O329" i="33" s="1"/>
  <c r="L329" i="33"/>
  <c r="G329" i="33"/>
  <c r="S328" i="33"/>
  <c r="N328" i="33"/>
  <c r="O328" i="33"/>
  <c r="M328" i="33"/>
  <c r="L328" i="33"/>
  <c r="G328" i="33"/>
  <c r="S327" i="33"/>
  <c r="N327" i="33"/>
  <c r="M327" i="33"/>
  <c r="O327" i="33" s="1"/>
  <c r="L327" i="33"/>
  <c r="G327" i="33"/>
  <c r="S326" i="33"/>
  <c r="N326" i="33"/>
  <c r="O326" i="33"/>
  <c r="M326" i="33"/>
  <c r="L326" i="33"/>
  <c r="G326" i="33"/>
  <c r="S325" i="33"/>
  <c r="N325" i="33"/>
  <c r="M325" i="33"/>
  <c r="O325" i="33" s="1"/>
  <c r="L325" i="33"/>
  <c r="G325" i="33"/>
  <c r="S324" i="33"/>
  <c r="N324" i="33"/>
  <c r="O324" i="33"/>
  <c r="M324" i="33"/>
  <c r="L324" i="33"/>
  <c r="G324" i="33"/>
  <c r="S323" i="33"/>
  <c r="N323" i="33"/>
  <c r="M323" i="33"/>
  <c r="O323" i="33" s="1"/>
  <c r="L323" i="33"/>
  <c r="G323" i="33"/>
  <c r="S322" i="33"/>
  <c r="N322" i="33"/>
  <c r="O322" i="33"/>
  <c r="M322" i="33"/>
  <c r="L322" i="33"/>
  <c r="G322" i="33"/>
  <c r="S321" i="33"/>
  <c r="N321" i="33"/>
  <c r="M321" i="33"/>
  <c r="O321" i="33" s="1"/>
  <c r="L321" i="33"/>
  <c r="G321" i="33"/>
  <c r="S320" i="33"/>
  <c r="N320" i="33"/>
  <c r="O320" i="33"/>
  <c r="M320" i="33"/>
  <c r="L320" i="33"/>
  <c r="G320" i="33"/>
  <c r="S319" i="33"/>
  <c r="N319" i="33"/>
  <c r="M319" i="33"/>
  <c r="O319" i="33" s="1"/>
  <c r="L319" i="33"/>
  <c r="G319" i="33"/>
  <c r="S318" i="33"/>
  <c r="N318" i="33"/>
  <c r="O318" i="33"/>
  <c r="M318" i="33"/>
  <c r="L318" i="33"/>
  <c r="G318" i="33"/>
  <c r="S317" i="33"/>
  <c r="N317" i="33"/>
  <c r="M317" i="33"/>
  <c r="O317" i="33" s="1"/>
  <c r="L317" i="33"/>
  <c r="G317" i="33"/>
  <c r="S316" i="33"/>
  <c r="N316" i="33"/>
  <c r="O316" i="33"/>
  <c r="M316" i="33"/>
  <c r="L316" i="33"/>
  <c r="G316" i="33"/>
  <c r="S315" i="33"/>
  <c r="N315" i="33"/>
  <c r="M315" i="33"/>
  <c r="O315" i="33" s="1"/>
  <c r="L315" i="33"/>
  <c r="G315" i="33"/>
  <c r="S314" i="33"/>
  <c r="N314" i="33"/>
  <c r="O314" i="33"/>
  <c r="M314" i="33"/>
  <c r="L314" i="33"/>
  <c r="G314" i="33"/>
  <c r="S313" i="33"/>
  <c r="N313" i="33"/>
  <c r="M313" i="33"/>
  <c r="O313" i="33" s="1"/>
  <c r="L313" i="33"/>
  <c r="G313" i="33"/>
  <c r="S312" i="33"/>
  <c r="N312" i="33"/>
  <c r="O312" i="33"/>
  <c r="M312" i="33"/>
  <c r="L312" i="33"/>
  <c r="G312" i="33"/>
  <c r="S311" i="33"/>
  <c r="N311" i="33"/>
  <c r="M311" i="33"/>
  <c r="O311" i="33" s="1"/>
  <c r="L311" i="33"/>
  <c r="G311" i="33"/>
  <c r="S310" i="33"/>
  <c r="N310" i="33"/>
  <c r="O310" i="33"/>
  <c r="M310" i="33"/>
  <c r="L310" i="33"/>
  <c r="G310" i="33"/>
  <c r="S309" i="33"/>
  <c r="N309" i="33"/>
  <c r="M309" i="33"/>
  <c r="O309" i="33" s="1"/>
  <c r="L309" i="33"/>
  <c r="G309" i="33"/>
  <c r="S308" i="33"/>
  <c r="N308" i="33"/>
  <c r="O308" i="33"/>
  <c r="M308" i="33"/>
  <c r="L308" i="33"/>
  <c r="G308" i="33"/>
  <c r="S307" i="33"/>
  <c r="N307" i="33"/>
  <c r="M307" i="33"/>
  <c r="O307" i="33" s="1"/>
  <c r="L307" i="33"/>
  <c r="G307" i="33"/>
  <c r="S306" i="33"/>
  <c r="N306" i="33"/>
  <c r="O306" i="33"/>
  <c r="M306" i="33"/>
  <c r="L306" i="33"/>
  <c r="G306" i="33"/>
  <c r="S305" i="33"/>
  <c r="N305" i="33"/>
  <c r="M305" i="33"/>
  <c r="O305" i="33" s="1"/>
  <c r="L305" i="33"/>
  <c r="G305" i="33"/>
  <c r="S304" i="33"/>
  <c r="N304" i="33"/>
  <c r="O304" i="33"/>
  <c r="M304" i="33"/>
  <c r="L304" i="33"/>
  <c r="G304" i="33"/>
  <c r="S303" i="33"/>
  <c r="N303" i="33"/>
  <c r="M303" i="33"/>
  <c r="O303" i="33" s="1"/>
  <c r="L303" i="33"/>
  <c r="G303" i="33"/>
  <c r="S302" i="33"/>
  <c r="N302" i="33"/>
  <c r="O302" i="33"/>
  <c r="M302" i="33"/>
  <c r="L302" i="33"/>
  <c r="G302" i="33"/>
  <c r="S301" i="33"/>
  <c r="N301" i="33"/>
  <c r="M301" i="33"/>
  <c r="O301" i="33" s="1"/>
  <c r="L301" i="33"/>
  <c r="G301" i="33"/>
  <c r="S300" i="33"/>
  <c r="N300" i="33"/>
  <c r="O300" i="33"/>
  <c r="M300" i="33"/>
  <c r="L300" i="33"/>
  <c r="G300" i="33"/>
  <c r="S299" i="33"/>
  <c r="N299" i="33"/>
  <c r="M299" i="33"/>
  <c r="O299" i="33" s="1"/>
  <c r="L299" i="33"/>
  <c r="G299" i="33"/>
  <c r="S298" i="33"/>
  <c r="N298" i="33"/>
  <c r="O298" i="33"/>
  <c r="M298" i="33"/>
  <c r="L298" i="33"/>
  <c r="G298" i="33"/>
  <c r="S297" i="33"/>
  <c r="N297" i="33"/>
  <c r="M297" i="33"/>
  <c r="O297" i="33" s="1"/>
  <c r="L297" i="33"/>
  <c r="G297" i="33"/>
  <c r="S296" i="33"/>
  <c r="N296" i="33"/>
  <c r="O296" i="33"/>
  <c r="M296" i="33"/>
  <c r="L296" i="33"/>
  <c r="G296" i="33"/>
  <c r="S295" i="33"/>
  <c r="N295" i="33"/>
  <c r="M295" i="33"/>
  <c r="O295" i="33" s="1"/>
  <c r="L295" i="33"/>
  <c r="G295" i="33"/>
  <c r="S294" i="33"/>
  <c r="N294" i="33"/>
  <c r="O294" i="33"/>
  <c r="M294" i="33"/>
  <c r="L294" i="33"/>
  <c r="G294" i="33"/>
  <c r="S293" i="33"/>
  <c r="N293" i="33"/>
  <c r="M293" i="33"/>
  <c r="O293" i="33" s="1"/>
  <c r="L293" i="33"/>
  <c r="G293" i="33"/>
  <c r="S292" i="33"/>
  <c r="N292" i="33"/>
  <c r="O292" i="33"/>
  <c r="M292" i="33"/>
  <c r="L292" i="33"/>
  <c r="G292" i="33"/>
  <c r="S291" i="33"/>
  <c r="N291" i="33"/>
  <c r="M291" i="33"/>
  <c r="O291" i="33" s="1"/>
  <c r="L291" i="33"/>
  <c r="G291" i="33"/>
  <c r="S290" i="33"/>
  <c r="N290" i="33"/>
  <c r="O290" i="33"/>
  <c r="M290" i="33"/>
  <c r="L290" i="33"/>
  <c r="G290" i="33"/>
  <c r="S289" i="33"/>
  <c r="N289" i="33"/>
  <c r="M289" i="33"/>
  <c r="O289" i="33" s="1"/>
  <c r="L289" i="33"/>
  <c r="G289" i="33"/>
  <c r="S288" i="33"/>
  <c r="N288" i="33"/>
  <c r="O288" i="33"/>
  <c r="M288" i="33"/>
  <c r="L288" i="33"/>
  <c r="G288" i="33"/>
  <c r="S287" i="33"/>
  <c r="N287" i="33"/>
  <c r="M287" i="33"/>
  <c r="O287" i="33" s="1"/>
  <c r="L287" i="33"/>
  <c r="G287" i="33"/>
  <c r="S286" i="33"/>
  <c r="N286" i="33"/>
  <c r="O286" i="33"/>
  <c r="M286" i="33"/>
  <c r="L286" i="33"/>
  <c r="G286" i="33"/>
  <c r="S285" i="33"/>
  <c r="N285" i="33"/>
  <c r="M285" i="33"/>
  <c r="O285" i="33" s="1"/>
  <c r="L285" i="33"/>
  <c r="G285" i="33"/>
  <c r="S284" i="33"/>
  <c r="N284" i="33"/>
  <c r="O284" i="33"/>
  <c r="M284" i="33"/>
  <c r="L284" i="33"/>
  <c r="G284" i="33"/>
  <c r="S283" i="33"/>
  <c r="N283" i="33"/>
  <c r="M283" i="33"/>
  <c r="O283" i="33" s="1"/>
  <c r="L283" i="33"/>
  <c r="G283" i="33"/>
  <c r="S282" i="33"/>
  <c r="N282" i="33"/>
  <c r="O282" i="33"/>
  <c r="M282" i="33"/>
  <c r="L282" i="33"/>
  <c r="G282" i="33"/>
  <c r="S281" i="33"/>
  <c r="N281" i="33"/>
  <c r="M281" i="33"/>
  <c r="O281" i="33" s="1"/>
  <c r="L281" i="33"/>
  <c r="G281" i="33"/>
  <c r="S280" i="33"/>
  <c r="N280" i="33"/>
  <c r="O280" i="33"/>
  <c r="M280" i="33"/>
  <c r="L280" i="33"/>
  <c r="G280" i="33"/>
  <c r="S279" i="33"/>
  <c r="N279" i="33"/>
  <c r="M279" i="33"/>
  <c r="O279" i="33" s="1"/>
  <c r="L279" i="33"/>
  <c r="G279" i="33"/>
  <c r="S278" i="33"/>
  <c r="N278" i="33"/>
  <c r="O278" i="33"/>
  <c r="M278" i="33"/>
  <c r="L278" i="33"/>
  <c r="G278" i="33"/>
  <c r="S277" i="33"/>
  <c r="N277" i="33"/>
  <c r="M277" i="33"/>
  <c r="O277" i="33" s="1"/>
  <c r="L277" i="33"/>
  <c r="G277" i="33"/>
  <c r="S276" i="33"/>
  <c r="N276" i="33"/>
  <c r="O276" i="33"/>
  <c r="M276" i="33"/>
  <c r="L276" i="33"/>
  <c r="G276" i="33"/>
  <c r="S275" i="33"/>
  <c r="N275" i="33"/>
  <c r="M275" i="33"/>
  <c r="O275" i="33" s="1"/>
  <c r="L275" i="33"/>
  <c r="G275" i="33"/>
  <c r="S274" i="33"/>
  <c r="N274" i="33"/>
  <c r="O274" i="33"/>
  <c r="M274" i="33"/>
  <c r="L274" i="33"/>
  <c r="G274" i="33"/>
  <c r="S273" i="33"/>
  <c r="N273" i="33"/>
  <c r="O273" i="33" s="1"/>
  <c r="M273" i="33"/>
  <c r="L273" i="33"/>
  <c r="G273" i="33"/>
  <c r="S272" i="33"/>
  <c r="N272" i="33"/>
  <c r="M272" i="33"/>
  <c r="L272" i="33"/>
  <c r="G272" i="33"/>
  <c r="S271" i="33"/>
  <c r="N271" i="33"/>
  <c r="M271" i="33"/>
  <c r="L271" i="33"/>
  <c r="G271" i="33"/>
  <c r="S270" i="33"/>
  <c r="N270" i="33"/>
  <c r="M270" i="33"/>
  <c r="O270" i="33" s="1"/>
  <c r="L270" i="33"/>
  <c r="G270" i="33"/>
  <c r="S269" i="33"/>
  <c r="N269" i="33"/>
  <c r="M269" i="33"/>
  <c r="L269" i="33"/>
  <c r="G269" i="33"/>
  <c r="S268" i="33"/>
  <c r="N268" i="33"/>
  <c r="M268" i="33"/>
  <c r="L268" i="33"/>
  <c r="G268" i="33"/>
  <c r="S267" i="33"/>
  <c r="N267" i="33"/>
  <c r="M267" i="33"/>
  <c r="L267" i="33"/>
  <c r="G267" i="33"/>
  <c r="S266" i="33"/>
  <c r="N266" i="33"/>
  <c r="M266" i="33"/>
  <c r="O266" i="33" s="1"/>
  <c r="L266" i="33"/>
  <c r="G266" i="33"/>
  <c r="S265" i="33"/>
  <c r="N265" i="33"/>
  <c r="M265" i="33"/>
  <c r="L265" i="33"/>
  <c r="G265" i="33"/>
  <c r="S264" i="33"/>
  <c r="N264" i="33"/>
  <c r="M264" i="33"/>
  <c r="O264" i="33" s="1"/>
  <c r="L264" i="33"/>
  <c r="G264" i="33"/>
  <c r="S263" i="33"/>
  <c r="N263" i="33"/>
  <c r="M263" i="33"/>
  <c r="L263" i="33"/>
  <c r="G263" i="33"/>
  <c r="S262" i="33"/>
  <c r="N262" i="33"/>
  <c r="M262" i="33"/>
  <c r="O262" i="33"/>
  <c r="L262" i="33"/>
  <c r="G262" i="33"/>
  <c r="S261" i="33"/>
  <c r="N261" i="33"/>
  <c r="M261" i="33"/>
  <c r="L261" i="33"/>
  <c r="G261" i="33"/>
  <c r="S260" i="33"/>
  <c r="N260" i="33"/>
  <c r="M260" i="33"/>
  <c r="O260" i="33" s="1"/>
  <c r="L260" i="33"/>
  <c r="G260" i="33"/>
  <c r="S259" i="33"/>
  <c r="N259" i="33"/>
  <c r="M259" i="33"/>
  <c r="O259" i="33" s="1"/>
  <c r="L259" i="33"/>
  <c r="G259" i="33"/>
  <c r="S258" i="33"/>
  <c r="N258" i="33"/>
  <c r="M258" i="33"/>
  <c r="O258" i="33" s="1"/>
  <c r="L258" i="33"/>
  <c r="G258" i="33"/>
  <c r="S257" i="33"/>
  <c r="N257" i="33"/>
  <c r="M257" i="33"/>
  <c r="O257" i="33" s="1"/>
  <c r="L257" i="33"/>
  <c r="G257" i="33"/>
  <c r="S256" i="33"/>
  <c r="N256" i="33"/>
  <c r="M256" i="33"/>
  <c r="L256" i="33"/>
  <c r="G256" i="33"/>
  <c r="S255" i="33"/>
  <c r="N255" i="33"/>
  <c r="M255" i="33"/>
  <c r="O255" i="33" s="1"/>
  <c r="L255" i="33"/>
  <c r="G255" i="33"/>
  <c r="S254" i="33"/>
  <c r="N254" i="33"/>
  <c r="M254" i="33"/>
  <c r="L254" i="33"/>
  <c r="G254" i="33"/>
  <c r="S253" i="33"/>
  <c r="N253" i="33"/>
  <c r="M253" i="33"/>
  <c r="O253" i="33" s="1"/>
  <c r="L253" i="33"/>
  <c r="G253" i="33"/>
  <c r="S252" i="33"/>
  <c r="N252" i="33"/>
  <c r="M252" i="33"/>
  <c r="L252" i="33"/>
  <c r="G252" i="33"/>
  <c r="S251" i="33"/>
  <c r="N251" i="33"/>
  <c r="M251" i="33"/>
  <c r="O251" i="33" s="1"/>
  <c r="L251" i="33"/>
  <c r="G251" i="33"/>
  <c r="S250" i="33"/>
  <c r="N250" i="33"/>
  <c r="M250" i="33"/>
  <c r="L250" i="33"/>
  <c r="G250" i="33"/>
  <c r="S249" i="33"/>
  <c r="N249" i="33"/>
  <c r="M249" i="33"/>
  <c r="O249" i="33" s="1"/>
  <c r="L249" i="33"/>
  <c r="G249" i="33"/>
  <c r="S248" i="33"/>
  <c r="N248" i="33"/>
  <c r="M248" i="33"/>
  <c r="L248" i="33"/>
  <c r="G248" i="33"/>
  <c r="S247" i="33"/>
  <c r="N247" i="33"/>
  <c r="M247" i="33"/>
  <c r="O247" i="33" s="1"/>
  <c r="L247" i="33"/>
  <c r="G247" i="33"/>
  <c r="S246" i="33"/>
  <c r="N246" i="33"/>
  <c r="M246" i="33"/>
  <c r="L246" i="33"/>
  <c r="G246" i="33"/>
  <c r="S245" i="33"/>
  <c r="N245" i="33"/>
  <c r="M245" i="33"/>
  <c r="O245" i="33" s="1"/>
  <c r="L245" i="33"/>
  <c r="G245" i="33"/>
  <c r="S244" i="33"/>
  <c r="N244" i="33"/>
  <c r="M244" i="33"/>
  <c r="L244" i="33"/>
  <c r="G244" i="33"/>
  <c r="S243" i="33"/>
  <c r="N243" i="33"/>
  <c r="O243" i="33"/>
  <c r="M243" i="33"/>
  <c r="L243" i="33"/>
  <c r="G243" i="33"/>
  <c r="S242" i="33"/>
  <c r="N242" i="33"/>
  <c r="M242" i="33"/>
  <c r="L242" i="33"/>
  <c r="G242" i="33"/>
  <c r="S241" i="33"/>
  <c r="N241" i="33"/>
  <c r="O241" i="33" s="1"/>
  <c r="M241" i="33"/>
  <c r="L241" i="33"/>
  <c r="G241" i="33"/>
  <c r="S240" i="33"/>
  <c r="N240" i="33"/>
  <c r="M240" i="33"/>
  <c r="O240" i="33" s="1"/>
  <c r="L240" i="33"/>
  <c r="G240" i="33"/>
  <c r="S239" i="33"/>
  <c r="N239" i="33"/>
  <c r="O239" i="33" s="1"/>
  <c r="M239" i="33"/>
  <c r="L239" i="33"/>
  <c r="G239" i="33"/>
  <c r="S238" i="33"/>
  <c r="N238" i="33"/>
  <c r="M238" i="33"/>
  <c r="L238" i="33"/>
  <c r="G238" i="33"/>
  <c r="S237" i="33"/>
  <c r="N237" i="33"/>
  <c r="O237" i="33"/>
  <c r="M237" i="33"/>
  <c r="L237" i="33"/>
  <c r="G237" i="33"/>
  <c r="S236" i="33"/>
  <c r="N236" i="33"/>
  <c r="M236" i="33"/>
  <c r="L236" i="33"/>
  <c r="G236" i="33"/>
  <c r="S235" i="33"/>
  <c r="N235" i="33"/>
  <c r="M235" i="33"/>
  <c r="O235" i="33" s="1"/>
  <c r="L235" i="33"/>
  <c r="G235" i="33"/>
  <c r="S234" i="33"/>
  <c r="N234" i="33"/>
  <c r="M234" i="33"/>
  <c r="L234" i="33"/>
  <c r="G234" i="33"/>
  <c r="S233" i="33"/>
  <c r="N233" i="33"/>
  <c r="M233" i="33"/>
  <c r="O233" i="33" s="1"/>
  <c r="L233" i="33"/>
  <c r="G233" i="33"/>
  <c r="S232" i="33"/>
  <c r="N232" i="33"/>
  <c r="M232" i="33"/>
  <c r="L232" i="33"/>
  <c r="G232" i="33"/>
  <c r="S231" i="33"/>
  <c r="N231" i="33"/>
  <c r="O231" i="33" s="1"/>
  <c r="M231" i="33"/>
  <c r="L231" i="33"/>
  <c r="G231" i="33"/>
  <c r="S230" i="33"/>
  <c r="N230" i="33"/>
  <c r="M230" i="33"/>
  <c r="O230" i="33"/>
  <c r="L230" i="33"/>
  <c r="G230" i="33"/>
  <c r="S229" i="33"/>
  <c r="N229" i="33"/>
  <c r="M229" i="33"/>
  <c r="L229" i="33"/>
  <c r="G229" i="33"/>
  <c r="S228" i="33"/>
  <c r="N228" i="33"/>
  <c r="M228" i="33"/>
  <c r="L228" i="33"/>
  <c r="G228" i="33"/>
  <c r="S227" i="33"/>
  <c r="N227" i="33"/>
  <c r="O227" i="33"/>
  <c r="M227" i="33"/>
  <c r="L227" i="33"/>
  <c r="G227" i="33"/>
  <c r="S226" i="33"/>
  <c r="N226" i="33"/>
  <c r="M226" i="33"/>
  <c r="L226" i="33"/>
  <c r="G226" i="33"/>
  <c r="S225" i="33"/>
  <c r="N225" i="33"/>
  <c r="M225" i="33"/>
  <c r="O225" i="33"/>
  <c r="L225" i="33"/>
  <c r="G225" i="33"/>
  <c r="S224" i="33"/>
  <c r="N224" i="33"/>
  <c r="M224" i="33"/>
  <c r="L224" i="33"/>
  <c r="G224" i="33"/>
  <c r="S223" i="33"/>
  <c r="N223" i="33"/>
  <c r="M223" i="33"/>
  <c r="O223" i="33" s="1"/>
  <c r="L223" i="33"/>
  <c r="G223" i="33"/>
  <c r="S222" i="33"/>
  <c r="N222" i="33"/>
  <c r="M222" i="33"/>
  <c r="L222" i="33"/>
  <c r="G222" i="33"/>
  <c r="S221" i="33"/>
  <c r="N221" i="33"/>
  <c r="M221" i="33"/>
  <c r="L221" i="33"/>
  <c r="G221" i="33"/>
  <c r="S220" i="33"/>
  <c r="N220" i="33"/>
  <c r="M220" i="33"/>
  <c r="L220" i="33"/>
  <c r="G220" i="33"/>
  <c r="S219" i="33"/>
  <c r="N219" i="33"/>
  <c r="O219" i="33"/>
  <c r="M219" i="33"/>
  <c r="L219" i="33"/>
  <c r="G219" i="33"/>
  <c r="S218" i="33"/>
  <c r="N218" i="33"/>
  <c r="M218" i="33"/>
  <c r="L218" i="33"/>
  <c r="G218" i="33"/>
  <c r="S217" i="33"/>
  <c r="N217" i="33"/>
  <c r="M217" i="33"/>
  <c r="O217" i="33"/>
  <c r="L217" i="33"/>
  <c r="G217" i="33"/>
  <c r="S216" i="33"/>
  <c r="N216" i="33"/>
  <c r="M216" i="33"/>
  <c r="L216" i="33"/>
  <c r="G216" i="33"/>
  <c r="S215" i="33"/>
  <c r="N215" i="33"/>
  <c r="M215" i="33"/>
  <c r="O215" i="33" s="1"/>
  <c r="L215" i="33"/>
  <c r="G215" i="33"/>
  <c r="S214" i="33"/>
  <c r="N214" i="33"/>
  <c r="M214" i="33"/>
  <c r="L214" i="33"/>
  <c r="G214" i="33"/>
  <c r="S213" i="33"/>
  <c r="N213" i="33"/>
  <c r="M213" i="33"/>
  <c r="O213" i="33" s="1"/>
  <c r="L213" i="33"/>
  <c r="G213" i="33"/>
  <c r="S212" i="33"/>
  <c r="N212" i="33"/>
  <c r="M212" i="33"/>
  <c r="L212" i="33"/>
  <c r="G212" i="33"/>
  <c r="S211" i="33"/>
  <c r="N211" i="33"/>
  <c r="O211" i="33"/>
  <c r="M211" i="33"/>
  <c r="L211" i="33"/>
  <c r="G211" i="33"/>
  <c r="S210" i="33"/>
  <c r="N210" i="33"/>
  <c r="M210" i="33"/>
  <c r="L210" i="33"/>
  <c r="G210" i="33"/>
  <c r="S209" i="33"/>
  <c r="N209" i="33"/>
  <c r="M209" i="33"/>
  <c r="O209" i="33"/>
  <c r="L209" i="33"/>
  <c r="G209" i="33"/>
  <c r="S208" i="33"/>
  <c r="N208" i="33"/>
  <c r="M208" i="33"/>
  <c r="O208" i="33" s="1"/>
  <c r="L208" i="33"/>
  <c r="G208" i="33"/>
  <c r="S207" i="33"/>
  <c r="N207" i="33"/>
  <c r="M207" i="33"/>
  <c r="O207" i="33"/>
  <c r="L207" i="33"/>
  <c r="G207" i="33"/>
  <c r="S206" i="33"/>
  <c r="N206" i="33"/>
  <c r="M206" i="33"/>
  <c r="L206" i="33"/>
  <c r="G206" i="33"/>
  <c r="S205" i="33"/>
  <c r="N205" i="33"/>
  <c r="M205" i="33"/>
  <c r="O205" i="33" s="1"/>
  <c r="L205" i="33"/>
  <c r="G205" i="33"/>
  <c r="S204" i="33"/>
  <c r="N204" i="33"/>
  <c r="M204" i="33"/>
  <c r="L204" i="33"/>
  <c r="G204" i="33"/>
  <c r="S203" i="33"/>
  <c r="N203" i="33"/>
  <c r="M203" i="33"/>
  <c r="O203" i="33" s="1"/>
  <c r="L203" i="33"/>
  <c r="G203" i="33"/>
  <c r="S202" i="33"/>
  <c r="N202" i="33"/>
  <c r="M202" i="33"/>
  <c r="L202" i="33"/>
  <c r="G202" i="33"/>
  <c r="S201" i="33"/>
  <c r="N201" i="33"/>
  <c r="M201" i="33"/>
  <c r="O201" i="33" s="1"/>
  <c r="L201" i="33"/>
  <c r="G201" i="33"/>
  <c r="S200" i="33"/>
  <c r="N200" i="33"/>
  <c r="M200" i="33"/>
  <c r="L200" i="33"/>
  <c r="G200" i="33"/>
  <c r="S199" i="33"/>
  <c r="N199" i="33"/>
  <c r="M199" i="33"/>
  <c r="O199" i="33" s="1"/>
  <c r="L199" i="33"/>
  <c r="G199" i="33"/>
  <c r="S198" i="33"/>
  <c r="N198" i="33"/>
  <c r="M198" i="33"/>
  <c r="O198" i="33" s="1"/>
  <c r="L198" i="33"/>
  <c r="G198" i="33"/>
  <c r="S197" i="33"/>
  <c r="N197" i="33"/>
  <c r="M197" i="33"/>
  <c r="O197" i="33" s="1"/>
  <c r="L197" i="33"/>
  <c r="G197" i="33"/>
  <c r="S196" i="33"/>
  <c r="N196" i="33"/>
  <c r="M196" i="33"/>
  <c r="L196" i="33"/>
  <c r="G196" i="33"/>
  <c r="S195" i="33"/>
  <c r="N195" i="33"/>
  <c r="M195" i="33"/>
  <c r="O195" i="33" s="1"/>
  <c r="L195" i="33"/>
  <c r="G195" i="33"/>
  <c r="S194" i="33"/>
  <c r="N194" i="33"/>
  <c r="M194" i="33"/>
  <c r="L194" i="33"/>
  <c r="G194" i="33"/>
  <c r="S193" i="33"/>
  <c r="N193" i="33"/>
  <c r="M193" i="33"/>
  <c r="O193" i="33" s="1"/>
  <c r="L193" i="33"/>
  <c r="G193" i="33"/>
  <c r="S192" i="33"/>
  <c r="N192" i="33"/>
  <c r="M192" i="33"/>
  <c r="L192" i="33"/>
  <c r="G192" i="33"/>
  <c r="S191" i="33"/>
  <c r="N191" i="33"/>
  <c r="M191" i="33"/>
  <c r="O191" i="33" s="1"/>
  <c r="L191" i="33"/>
  <c r="G191" i="33"/>
  <c r="S190" i="33"/>
  <c r="N190" i="33"/>
  <c r="M190" i="33"/>
  <c r="L190" i="33"/>
  <c r="G190" i="33"/>
  <c r="S189" i="33"/>
  <c r="N189" i="33"/>
  <c r="M189" i="33"/>
  <c r="O189" i="33" s="1"/>
  <c r="L189" i="33"/>
  <c r="G189" i="33"/>
  <c r="S188" i="33"/>
  <c r="N188" i="33"/>
  <c r="M188" i="33"/>
  <c r="L188" i="33"/>
  <c r="G188" i="33"/>
  <c r="S187" i="33"/>
  <c r="N187" i="33"/>
  <c r="M187" i="33"/>
  <c r="O187" i="33" s="1"/>
  <c r="L187" i="33"/>
  <c r="G187" i="33"/>
  <c r="S186" i="33"/>
  <c r="N186" i="33"/>
  <c r="M186" i="33"/>
  <c r="L186" i="33"/>
  <c r="G186" i="33"/>
  <c r="S185" i="33"/>
  <c r="N185" i="33"/>
  <c r="M185" i="33"/>
  <c r="O185" i="33" s="1"/>
  <c r="L185" i="33"/>
  <c r="G185" i="33"/>
  <c r="S184" i="33"/>
  <c r="N184" i="33"/>
  <c r="M184" i="33"/>
  <c r="L184" i="33"/>
  <c r="G184" i="33"/>
  <c r="S183" i="33"/>
  <c r="N183" i="33"/>
  <c r="M183" i="33"/>
  <c r="O183" i="33" s="1"/>
  <c r="L183" i="33"/>
  <c r="G183" i="33"/>
  <c r="S182" i="33"/>
  <c r="N182" i="33"/>
  <c r="M182" i="33"/>
  <c r="L182" i="33"/>
  <c r="G182" i="33"/>
  <c r="S181" i="33"/>
  <c r="N181" i="33"/>
  <c r="M181" i="33"/>
  <c r="L181" i="33"/>
  <c r="G181" i="33"/>
  <c r="S180" i="33"/>
  <c r="N180" i="33"/>
  <c r="M180" i="33"/>
  <c r="L180" i="33"/>
  <c r="G180" i="33"/>
  <c r="S179" i="33"/>
  <c r="N179" i="33"/>
  <c r="O179" i="33"/>
  <c r="M179" i="33"/>
  <c r="L179" i="33"/>
  <c r="G179" i="33"/>
  <c r="S178" i="33"/>
  <c r="N178" i="33"/>
  <c r="M178" i="33"/>
  <c r="L178" i="33"/>
  <c r="G178" i="33"/>
  <c r="S177" i="33"/>
  <c r="N177" i="33"/>
  <c r="M177" i="33"/>
  <c r="O177" i="33"/>
  <c r="L177" i="33"/>
  <c r="G177" i="33"/>
  <c r="S176" i="33"/>
  <c r="N176" i="33"/>
  <c r="M176" i="33"/>
  <c r="O176" i="33" s="1"/>
  <c r="L176" i="33"/>
  <c r="G176" i="33"/>
  <c r="S175" i="33"/>
  <c r="N175" i="33"/>
  <c r="M175" i="33"/>
  <c r="O175" i="33" s="1"/>
  <c r="L175" i="33"/>
  <c r="G175" i="33"/>
  <c r="S174" i="33"/>
  <c r="N174" i="33"/>
  <c r="O174" i="33" s="1"/>
  <c r="M174" i="33"/>
  <c r="L174" i="33"/>
  <c r="G174" i="33"/>
  <c r="N173" i="33"/>
  <c r="M173" i="33"/>
  <c r="O173" i="33" s="1"/>
  <c r="L173" i="33"/>
  <c r="G173" i="33"/>
  <c r="N172" i="33"/>
  <c r="M172" i="33"/>
  <c r="O172" i="33"/>
  <c r="L172" i="33"/>
  <c r="G172" i="33"/>
  <c r="K171" i="33"/>
  <c r="L171" i="33"/>
  <c r="J171" i="33"/>
  <c r="G171" i="33"/>
  <c r="F171" i="33"/>
  <c r="N171" i="33"/>
  <c r="E171" i="33"/>
  <c r="M171" i="33"/>
  <c r="K170" i="33"/>
  <c r="J170" i="33"/>
  <c r="L170" i="33" s="1"/>
  <c r="F170" i="33"/>
  <c r="E170" i="33"/>
  <c r="K169" i="33"/>
  <c r="J169" i="33"/>
  <c r="F169" i="33"/>
  <c r="E169" i="33"/>
  <c r="K168" i="33"/>
  <c r="L168" i="33" s="1"/>
  <c r="J168" i="33"/>
  <c r="F168" i="33"/>
  <c r="N168" i="33"/>
  <c r="E168" i="33"/>
  <c r="K167" i="33"/>
  <c r="J167" i="33"/>
  <c r="L167" i="33" s="1"/>
  <c r="F167" i="33"/>
  <c r="N167" i="33"/>
  <c r="E167" i="33"/>
  <c r="K166" i="33"/>
  <c r="J166" i="33"/>
  <c r="M166" i="33"/>
  <c r="F166" i="33"/>
  <c r="G166" i="33"/>
  <c r="E166" i="33"/>
  <c r="S165" i="33"/>
  <c r="K165" i="33"/>
  <c r="J165" i="33"/>
  <c r="L165" i="33" s="1"/>
  <c r="F165" i="33"/>
  <c r="N165" i="33" s="1"/>
  <c r="O165" i="33" s="1"/>
  <c r="E165" i="33"/>
  <c r="S164" i="33"/>
  <c r="K164" i="33"/>
  <c r="J164" i="33"/>
  <c r="L164" i="33" s="1"/>
  <c r="F164" i="33"/>
  <c r="E164" i="33"/>
  <c r="S163" i="33"/>
  <c r="L163" i="33"/>
  <c r="K163" i="33"/>
  <c r="J163" i="33"/>
  <c r="F163" i="33"/>
  <c r="N163" i="33"/>
  <c r="E163" i="33"/>
  <c r="M163" i="33"/>
  <c r="S162" i="33"/>
  <c r="K162" i="33"/>
  <c r="J162" i="33"/>
  <c r="M162" i="33"/>
  <c r="F162" i="33"/>
  <c r="G162" i="33"/>
  <c r="E162" i="33"/>
  <c r="K161" i="33"/>
  <c r="J161" i="33"/>
  <c r="M161" i="33"/>
  <c r="F161" i="33"/>
  <c r="G161" i="33"/>
  <c r="E161" i="33"/>
  <c r="K160" i="33"/>
  <c r="L160" i="33" s="1"/>
  <c r="J160" i="33"/>
  <c r="F160" i="33"/>
  <c r="N160" i="33"/>
  <c r="E160" i="33"/>
  <c r="M160" i="33"/>
  <c r="K159" i="33"/>
  <c r="L159" i="33"/>
  <c r="J159" i="33"/>
  <c r="G159" i="33"/>
  <c r="F159" i="33"/>
  <c r="N159" i="33"/>
  <c r="E159" i="33"/>
  <c r="M159" i="33"/>
  <c r="O159" i="33" s="1"/>
  <c r="K158" i="33"/>
  <c r="L158" i="33" s="1"/>
  <c r="J158" i="33"/>
  <c r="F158" i="33"/>
  <c r="E158" i="33"/>
  <c r="K157" i="33"/>
  <c r="J157" i="33"/>
  <c r="F157" i="33"/>
  <c r="E157" i="33"/>
  <c r="K156" i="33"/>
  <c r="J156" i="33"/>
  <c r="L156" i="33" s="1"/>
  <c r="F156" i="33"/>
  <c r="N156" i="33" s="1"/>
  <c r="E156" i="33"/>
  <c r="M156" i="33" s="1"/>
  <c r="O156" i="33" s="1"/>
  <c r="K155" i="33"/>
  <c r="L155" i="33"/>
  <c r="J155" i="33"/>
  <c r="F155" i="33"/>
  <c r="N155" i="33" s="1"/>
  <c r="O155" i="33" s="1"/>
  <c r="E155" i="33"/>
  <c r="K154" i="33"/>
  <c r="J154" i="33"/>
  <c r="F154" i="33"/>
  <c r="E154" i="33"/>
  <c r="M154" i="33" s="1"/>
  <c r="O154" i="33" s="1"/>
  <c r="S153" i="33"/>
  <c r="K153" i="33"/>
  <c r="J153" i="33"/>
  <c r="L153" i="33"/>
  <c r="F153" i="33"/>
  <c r="N153" i="33"/>
  <c r="E153" i="33"/>
  <c r="S152" i="33"/>
  <c r="K152" i="33"/>
  <c r="J152" i="33"/>
  <c r="L152" i="33" s="1"/>
  <c r="F152" i="33"/>
  <c r="E152" i="33"/>
  <c r="S151" i="33"/>
  <c r="K151" i="33"/>
  <c r="L151" i="33" s="1"/>
  <c r="J151" i="33"/>
  <c r="F151" i="33"/>
  <c r="N151" i="33" s="1"/>
  <c r="O151" i="33" s="1"/>
  <c r="E151" i="33"/>
  <c r="M151" i="33"/>
  <c r="S150" i="33"/>
  <c r="K150" i="33"/>
  <c r="J150" i="33"/>
  <c r="M150" i="33"/>
  <c r="F150" i="33"/>
  <c r="N150" i="33" s="1"/>
  <c r="G150" i="33"/>
  <c r="E150" i="33"/>
  <c r="K149" i="33"/>
  <c r="J149" i="33"/>
  <c r="F149" i="33"/>
  <c r="N149" i="33" s="1"/>
  <c r="E149" i="33"/>
  <c r="G149" i="33" s="1"/>
  <c r="K148" i="33"/>
  <c r="J148" i="33"/>
  <c r="L148" i="33" s="1"/>
  <c r="F148" i="33"/>
  <c r="N148" i="33" s="1"/>
  <c r="E148" i="33"/>
  <c r="M148" i="33" s="1"/>
  <c r="K147" i="33"/>
  <c r="L147" i="33"/>
  <c r="J147" i="33"/>
  <c r="G147" i="33"/>
  <c r="F147" i="33"/>
  <c r="N147" i="33"/>
  <c r="E147" i="33"/>
  <c r="M147" i="33"/>
  <c r="K146" i="33"/>
  <c r="J146" i="33"/>
  <c r="L146" i="33" s="1"/>
  <c r="F146" i="33"/>
  <c r="E146" i="33"/>
  <c r="K145" i="33"/>
  <c r="J145" i="33"/>
  <c r="F145" i="33"/>
  <c r="E145" i="33"/>
  <c r="K144" i="33"/>
  <c r="L144" i="33" s="1"/>
  <c r="J144" i="33"/>
  <c r="F144" i="33"/>
  <c r="N144" i="33"/>
  <c r="E144" i="33"/>
  <c r="K143" i="33"/>
  <c r="J143" i="33"/>
  <c r="L143" i="33" s="1"/>
  <c r="F143" i="33"/>
  <c r="N143" i="33"/>
  <c r="E143" i="33"/>
  <c r="K142" i="33"/>
  <c r="J142" i="33"/>
  <c r="M142" i="33"/>
  <c r="F142" i="33"/>
  <c r="G142" i="33"/>
  <c r="E142" i="33"/>
  <c r="S141" i="33"/>
  <c r="K141" i="33"/>
  <c r="J141" i="33"/>
  <c r="L141" i="33" s="1"/>
  <c r="F141" i="33"/>
  <c r="N141" i="33" s="1"/>
  <c r="O141" i="33" s="1"/>
  <c r="E141" i="33"/>
  <c r="S140" i="33"/>
  <c r="K140" i="33"/>
  <c r="J140" i="33"/>
  <c r="L140" i="33" s="1"/>
  <c r="F140" i="33"/>
  <c r="N140" i="33"/>
  <c r="E140" i="33"/>
  <c r="S139" i="33"/>
  <c r="K139" i="33"/>
  <c r="L139" i="33" s="1"/>
  <c r="J139" i="33"/>
  <c r="F139" i="33"/>
  <c r="N139" i="33" s="1"/>
  <c r="E139" i="33"/>
  <c r="M139" i="33" s="1"/>
  <c r="O139" i="33" s="1"/>
  <c r="S138" i="33"/>
  <c r="K138" i="33"/>
  <c r="J138" i="33"/>
  <c r="F138" i="33"/>
  <c r="E138" i="33"/>
  <c r="G138" i="33" s="1"/>
  <c r="K137" i="33"/>
  <c r="J137" i="33"/>
  <c r="M137" i="33" s="1"/>
  <c r="O137" i="33" s="1"/>
  <c r="F137" i="33"/>
  <c r="N137" i="33"/>
  <c r="E137" i="33"/>
  <c r="G137" i="33"/>
  <c r="K136" i="33"/>
  <c r="J136" i="33"/>
  <c r="L136" i="33" s="1"/>
  <c r="F136" i="33"/>
  <c r="N136" i="33" s="1"/>
  <c r="E136" i="33"/>
  <c r="M136" i="33" s="1"/>
  <c r="K135" i="33"/>
  <c r="J135" i="33"/>
  <c r="L135" i="33" s="1"/>
  <c r="F135" i="33"/>
  <c r="N135" i="33" s="1"/>
  <c r="E135" i="33"/>
  <c r="G135" i="33" s="1"/>
  <c r="L134" i="33"/>
  <c r="F134" i="33"/>
  <c r="N134" i="33"/>
  <c r="E134" i="33"/>
  <c r="M134" i="33" s="1"/>
  <c r="O134" i="33" s="1"/>
  <c r="L133" i="33"/>
  <c r="F133" i="33"/>
  <c r="N133" i="33"/>
  <c r="E133" i="33"/>
  <c r="M133" i="33"/>
  <c r="O133" i="33" s="1"/>
  <c r="L132" i="33"/>
  <c r="F132" i="33"/>
  <c r="E132" i="33"/>
  <c r="L131" i="33"/>
  <c r="F131" i="33"/>
  <c r="N131" i="33" s="1"/>
  <c r="O131" i="33" s="1"/>
  <c r="E131" i="33"/>
  <c r="G131" i="33" s="1"/>
  <c r="L130" i="33"/>
  <c r="F130" i="33"/>
  <c r="N130" i="33"/>
  <c r="E130" i="33"/>
  <c r="M130" i="33"/>
  <c r="S129" i="33"/>
  <c r="L129" i="33"/>
  <c r="F129" i="33"/>
  <c r="N129" i="33"/>
  <c r="E129" i="33"/>
  <c r="M129" i="33"/>
  <c r="O129" i="33" s="1"/>
  <c r="S128" i="33"/>
  <c r="L128" i="33"/>
  <c r="F128" i="33"/>
  <c r="N128" i="33" s="1"/>
  <c r="E128" i="33"/>
  <c r="M128" i="33" s="1"/>
  <c r="O128" i="33" s="1"/>
  <c r="S127" i="33"/>
  <c r="L127" i="33"/>
  <c r="F127" i="33"/>
  <c r="N127" i="33" s="1"/>
  <c r="E127" i="33"/>
  <c r="M127" i="33" s="1"/>
  <c r="O127" i="33" s="1"/>
  <c r="S126" i="33"/>
  <c r="L126" i="33"/>
  <c r="F126" i="33"/>
  <c r="N126" i="33" s="1"/>
  <c r="E126" i="33"/>
  <c r="M126" i="33"/>
  <c r="O126" i="33" s="1"/>
  <c r="L125" i="33"/>
  <c r="F125" i="33"/>
  <c r="N125" i="33" s="1"/>
  <c r="E125" i="33"/>
  <c r="M125" i="33"/>
  <c r="O125" i="33" s="1"/>
  <c r="L124" i="33"/>
  <c r="F124" i="33"/>
  <c r="E124" i="33"/>
  <c r="L123" i="33"/>
  <c r="F123" i="33"/>
  <c r="E123" i="33"/>
  <c r="M123" i="33" s="1"/>
  <c r="O123" i="33" s="1"/>
  <c r="K122" i="33"/>
  <c r="L122" i="33" s="1"/>
  <c r="J122" i="33"/>
  <c r="F122" i="33"/>
  <c r="G122" i="33" s="1"/>
  <c r="E122" i="33"/>
  <c r="M122" i="33" s="1"/>
  <c r="O122" i="33" s="1"/>
  <c r="K121" i="33"/>
  <c r="J121" i="33"/>
  <c r="F121" i="33"/>
  <c r="E121" i="33"/>
  <c r="G121" i="33" s="1"/>
  <c r="K120" i="33"/>
  <c r="L120" i="33" s="1"/>
  <c r="J120" i="33"/>
  <c r="F120" i="33"/>
  <c r="N120" i="33"/>
  <c r="E120" i="33"/>
  <c r="K119" i="33"/>
  <c r="J119" i="33"/>
  <c r="L119" i="33"/>
  <c r="F119" i="33"/>
  <c r="N119" i="33"/>
  <c r="E119" i="33"/>
  <c r="G119" i="33"/>
  <c r="K118" i="33"/>
  <c r="J118" i="33"/>
  <c r="M118" i="33" s="1"/>
  <c r="O118" i="33" s="1"/>
  <c r="F118" i="33"/>
  <c r="E118" i="33"/>
  <c r="S117" i="33"/>
  <c r="K117" i="33"/>
  <c r="L117" i="33"/>
  <c r="J117" i="33"/>
  <c r="F117" i="33"/>
  <c r="E117" i="33"/>
  <c r="S116" i="33"/>
  <c r="K116" i="33"/>
  <c r="L116" i="33"/>
  <c r="J116" i="33"/>
  <c r="M116" i="33"/>
  <c r="F116" i="33"/>
  <c r="G116" i="33"/>
  <c r="E116" i="33"/>
  <c r="S115" i="33"/>
  <c r="K115" i="33"/>
  <c r="J115" i="33"/>
  <c r="F115" i="33"/>
  <c r="E115" i="33"/>
  <c r="M115" i="33" s="1"/>
  <c r="O115" i="33" s="1"/>
  <c r="S114" i="33"/>
  <c r="K114" i="33"/>
  <c r="J114" i="33"/>
  <c r="F114" i="33"/>
  <c r="E114" i="33"/>
  <c r="K113" i="33"/>
  <c r="N113" i="33"/>
  <c r="J113" i="33"/>
  <c r="F113" i="33"/>
  <c r="E113" i="33"/>
  <c r="M113" i="33" s="1"/>
  <c r="O113" i="33" s="1"/>
  <c r="L112" i="33"/>
  <c r="F112" i="33"/>
  <c r="E112" i="33"/>
  <c r="N111" i="33"/>
  <c r="O111" i="33" s="1"/>
  <c r="M111" i="33"/>
  <c r="G111" i="33"/>
  <c r="N110" i="33"/>
  <c r="O110" i="33" s="1"/>
  <c r="M110" i="33"/>
  <c r="G110" i="33"/>
  <c r="N109" i="33"/>
  <c r="O109" i="33" s="1"/>
  <c r="M109" i="33"/>
  <c r="G109" i="33"/>
  <c r="N108" i="33"/>
  <c r="O108" i="33" s="1"/>
  <c r="M108" i="33"/>
  <c r="G108" i="33"/>
  <c r="N107" i="33"/>
  <c r="O107" i="33" s="1"/>
  <c r="M107" i="33"/>
  <c r="G107" i="33"/>
  <c r="N106" i="33"/>
  <c r="O106" i="33" s="1"/>
  <c r="M106" i="33"/>
  <c r="G106" i="33"/>
  <c r="N105" i="33"/>
  <c r="O105" i="33" s="1"/>
  <c r="M105" i="33"/>
  <c r="G105" i="33"/>
  <c r="N104" i="33"/>
  <c r="O104" i="33" s="1"/>
  <c r="M104" i="33"/>
  <c r="G104" i="33"/>
  <c r="N103" i="33"/>
  <c r="O103" i="33" s="1"/>
  <c r="M103" i="33"/>
  <c r="G103" i="33"/>
  <c r="N102" i="33"/>
  <c r="O102" i="33" s="1"/>
  <c r="M102" i="33"/>
  <c r="G102" i="33"/>
  <c r="N101" i="33"/>
  <c r="O101" i="33" s="1"/>
  <c r="M101" i="33"/>
  <c r="G101" i="33"/>
  <c r="S100" i="33"/>
  <c r="N100" i="33"/>
  <c r="O100" i="33"/>
  <c r="M100" i="33"/>
  <c r="G100" i="33"/>
  <c r="N99" i="33"/>
  <c r="O99" i="33"/>
  <c r="M99" i="33"/>
  <c r="G99" i="33"/>
  <c r="N98" i="33"/>
  <c r="O98" i="33"/>
  <c r="M98" i="33"/>
  <c r="G98" i="33"/>
  <c r="N97" i="33"/>
  <c r="O97" i="33"/>
  <c r="M97" i="33"/>
  <c r="G97" i="33"/>
  <c r="N96" i="33"/>
  <c r="O96" i="33"/>
  <c r="M96" i="33"/>
  <c r="G96" i="33"/>
  <c r="N94" i="33"/>
  <c r="O94" i="33"/>
  <c r="M94" i="33"/>
  <c r="G94" i="33"/>
  <c r="N93" i="33"/>
  <c r="O93" i="33"/>
  <c r="M93" i="33"/>
  <c r="G93" i="33"/>
  <c r="N92" i="33"/>
  <c r="O92" i="33"/>
  <c r="M92" i="33"/>
  <c r="G92" i="33"/>
  <c r="N91" i="33"/>
  <c r="O91" i="33"/>
  <c r="M91" i="33"/>
  <c r="G91" i="33"/>
  <c r="N90" i="33"/>
  <c r="O90" i="33"/>
  <c r="M90" i="33"/>
  <c r="G90" i="33"/>
  <c r="N89" i="33"/>
  <c r="O89" i="33"/>
  <c r="M89" i="33"/>
  <c r="G89" i="33"/>
  <c r="N88" i="33"/>
  <c r="O88" i="33"/>
  <c r="M88" i="33"/>
  <c r="G88" i="33"/>
  <c r="N87" i="33"/>
  <c r="O87" i="33"/>
  <c r="M87" i="33"/>
  <c r="G87" i="33"/>
  <c r="N86" i="33"/>
  <c r="M86" i="33"/>
  <c r="O86" i="33" s="1"/>
  <c r="G86" i="33"/>
  <c r="N85" i="33"/>
  <c r="M85" i="33"/>
  <c r="G85" i="33"/>
  <c r="N84" i="33"/>
  <c r="O84" i="33" s="1"/>
  <c r="M84" i="33"/>
  <c r="G84" i="33"/>
  <c r="N83" i="33"/>
  <c r="M83" i="33"/>
  <c r="G83" i="33"/>
  <c r="N82" i="33"/>
  <c r="M82" i="33"/>
  <c r="O82" i="33" s="1"/>
  <c r="G82" i="33"/>
  <c r="N81" i="33"/>
  <c r="M81" i="33"/>
  <c r="G81" i="33"/>
  <c r="N80" i="33"/>
  <c r="M80" i="33"/>
  <c r="O80" i="33" s="1"/>
  <c r="G80" i="33"/>
  <c r="N79" i="33"/>
  <c r="M79" i="33"/>
  <c r="O79" i="33" s="1"/>
  <c r="G79" i="33"/>
  <c r="N78" i="33"/>
  <c r="M78" i="33"/>
  <c r="O78" i="33"/>
  <c r="G78" i="33"/>
  <c r="N77" i="33"/>
  <c r="M77" i="33"/>
  <c r="G77" i="33"/>
  <c r="N76" i="33"/>
  <c r="M76" i="33"/>
  <c r="O76" i="33" s="1"/>
  <c r="G76" i="33"/>
  <c r="N75" i="33"/>
  <c r="M75" i="33"/>
  <c r="G75" i="33"/>
  <c r="N74" i="33"/>
  <c r="M74" i="33"/>
  <c r="O74" i="33"/>
  <c r="G74" i="33"/>
  <c r="N73" i="33"/>
  <c r="M73" i="33"/>
  <c r="O73" i="33"/>
  <c r="G73" i="33"/>
  <c r="N72" i="33"/>
  <c r="M72" i="33"/>
  <c r="O72" i="33"/>
  <c r="G72" i="33"/>
  <c r="N71" i="33"/>
  <c r="M71" i="33"/>
  <c r="G71" i="33"/>
  <c r="N70" i="33"/>
  <c r="M70" i="33"/>
  <c r="G70" i="33"/>
  <c r="N69" i="33"/>
  <c r="M69" i="33"/>
  <c r="O69" i="33" s="1"/>
  <c r="G69" i="33"/>
  <c r="N68" i="33"/>
  <c r="O68" i="33" s="1"/>
  <c r="M68" i="33"/>
  <c r="G68" i="33"/>
  <c r="N67" i="33"/>
  <c r="M67" i="33"/>
  <c r="G67" i="33"/>
  <c r="N66" i="33"/>
  <c r="M66" i="33"/>
  <c r="O66" i="33" s="1"/>
  <c r="G66" i="33"/>
  <c r="N65" i="33"/>
  <c r="M65" i="33"/>
  <c r="G65" i="33"/>
  <c r="N64" i="33"/>
  <c r="M64" i="33"/>
  <c r="O64" i="33" s="1"/>
  <c r="G64" i="33"/>
  <c r="N63" i="33"/>
  <c r="M63" i="33"/>
  <c r="G63" i="33"/>
  <c r="N62" i="33"/>
  <c r="M62" i="33"/>
  <c r="O62" i="33" s="1"/>
  <c r="G62" i="33"/>
  <c r="N61" i="33"/>
  <c r="O61" i="33"/>
  <c r="M61" i="33"/>
  <c r="G61" i="33"/>
  <c r="N60" i="33"/>
  <c r="M60" i="33"/>
  <c r="O60" i="33" s="1"/>
  <c r="G60" i="33"/>
  <c r="N59" i="33"/>
  <c r="M59" i="33"/>
  <c r="O59" i="33" s="1"/>
  <c r="G59" i="33"/>
  <c r="N58" i="33"/>
  <c r="M58" i="33"/>
  <c r="O58" i="33" s="1"/>
  <c r="G58" i="33"/>
  <c r="N57" i="33"/>
  <c r="M57" i="33"/>
  <c r="O57" i="33" s="1"/>
  <c r="G57" i="33"/>
  <c r="N56" i="33"/>
  <c r="M56" i="33"/>
  <c r="O56" i="33" s="1"/>
  <c r="G56" i="33"/>
  <c r="N55" i="33"/>
  <c r="M55" i="33"/>
  <c r="G55" i="33"/>
  <c r="N54" i="33"/>
  <c r="M54" i="33"/>
  <c r="O54" i="33" s="1"/>
  <c r="G54" i="33"/>
  <c r="N51" i="33"/>
  <c r="M51" i="33"/>
  <c r="O51" i="33" s="1"/>
  <c r="G51" i="33"/>
  <c r="N48" i="33"/>
  <c r="M48" i="33"/>
  <c r="O48" i="33" s="1"/>
  <c r="G48" i="33"/>
  <c r="N116" i="33"/>
  <c r="N122" i="33"/>
  <c r="N146" i="33"/>
  <c r="N152" i="33"/>
  <c r="N158" i="33"/>
  <c r="O160" i="33"/>
  <c r="O163" i="33"/>
  <c r="N164" i="33"/>
  <c r="N170" i="33"/>
  <c r="O65" i="33"/>
  <c r="O77" i="33"/>
  <c r="O81" i="33"/>
  <c r="O85" i="33"/>
  <c r="N112" i="33"/>
  <c r="L113" i="33"/>
  <c r="L114" i="33"/>
  <c r="O116" i="33"/>
  <c r="L118" i="33"/>
  <c r="M121" i="33"/>
  <c r="O130" i="33"/>
  <c r="L137" i="33"/>
  <c r="L138" i="33"/>
  <c r="L142" i="33"/>
  <c r="M145" i="33"/>
  <c r="L149" i="33"/>
  <c r="L154" i="33"/>
  <c r="M157" i="33"/>
  <c r="L161" i="33"/>
  <c r="L162" i="33"/>
  <c r="L166" i="33"/>
  <c r="M169" i="33"/>
  <c r="O180" i="33"/>
  <c r="O184" i="33"/>
  <c r="O188" i="33"/>
  <c r="O192" i="33"/>
  <c r="O196" i="33"/>
  <c r="O200" i="33"/>
  <c r="O204" i="33"/>
  <c r="O212" i="33"/>
  <c r="O216" i="33"/>
  <c r="O220" i="33"/>
  <c r="O224" i="33"/>
  <c r="O228" i="33"/>
  <c r="O232" i="33"/>
  <c r="O236" i="33"/>
  <c r="O244" i="33"/>
  <c r="O248" i="33"/>
  <c r="O252" i="33"/>
  <c r="O256" i="33"/>
  <c r="N114" i="33"/>
  <c r="M117" i="33"/>
  <c r="N118" i="33"/>
  <c r="M120" i="33"/>
  <c r="O120" i="33" s="1"/>
  <c r="N124" i="33"/>
  <c r="N132" i="33"/>
  <c r="N138" i="33"/>
  <c r="M141" i="33"/>
  <c r="N142" i="33"/>
  <c r="M144" i="33"/>
  <c r="O144" i="33" s="1"/>
  <c r="M153" i="33"/>
  <c r="O153" i="33" s="1"/>
  <c r="N154" i="33"/>
  <c r="N162" i="33"/>
  <c r="O162" i="33"/>
  <c r="M165" i="33"/>
  <c r="N166" i="33"/>
  <c r="M168" i="33"/>
  <c r="O168" i="33" s="1"/>
  <c r="O55" i="33"/>
  <c r="O63" i="33"/>
  <c r="O67" i="33"/>
  <c r="O71" i="33"/>
  <c r="O75" i="33"/>
  <c r="O83" i="33"/>
  <c r="L121" i="33"/>
  <c r="O142" i="33"/>
  <c r="L145" i="33"/>
  <c r="L157" i="33"/>
  <c r="O166" i="33"/>
  <c r="L169" i="33"/>
  <c r="O178" i="33"/>
  <c r="O182" i="33"/>
  <c r="O186" i="33"/>
  <c r="O190" i="33"/>
  <c r="O194" i="33"/>
  <c r="O202" i="33"/>
  <c r="O206" i="33"/>
  <c r="O210" i="33"/>
  <c r="O214" i="33"/>
  <c r="O218" i="33"/>
  <c r="O222" i="33"/>
  <c r="O226" i="33"/>
  <c r="O234" i="33"/>
  <c r="O238" i="33"/>
  <c r="O242" i="33"/>
  <c r="O246" i="33"/>
  <c r="O250" i="33"/>
  <c r="O254" i="33"/>
  <c r="G117" i="33"/>
  <c r="G120" i="33"/>
  <c r="G127" i="33"/>
  <c r="G128" i="33"/>
  <c r="G129" i="33"/>
  <c r="G136" i="33"/>
  <c r="G139" i="33"/>
  <c r="G141" i="33"/>
  <c r="G144" i="33"/>
  <c r="G148" i="33"/>
  <c r="G151" i="33"/>
  <c r="G153" i="33"/>
  <c r="G160" i="33"/>
  <c r="G163" i="33"/>
  <c r="G168" i="33"/>
  <c r="O267" i="33"/>
  <c r="O263" i="33"/>
  <c r="O271" i="33"/>
  <c r="O380" i="33"/>
  <c r="O388" i="33"/>
  <c r="O396" i="33"/>
  <c r="O404" i="33"/>
  <c r="O412" i="33"/>
  <c r="O420" i="33"/>
  <c r="O428" i="33"/>
  <c r="O436" i="33"/>
  <c r="O444" i="33"/>
  <c r="O452" i="33"/>
  <c r="O461" i="33"/>
  <c r="O469" i="33"/>
  <c r="O485" i="33"/>
  <c r="O493" i="33"/>
  <c r="O501" i="33"/>
  <c r="O517" i="33"/>
  <c r="O525" i="33"/>
  <c r="O533" i="33"/>
  <c r="O549" i="33"/>
  <c r="O557" i="33"/>
  <c r="O565" i="33"/>
  <c r="O581" i="33"/>
  <c r="O589" i="33"/>
  <c r="O597" i="33"/>
  <c r="O613" i="33"/>
  <c r="O621" i="33"/>
  <c r="O629" i="33"/>
  <c r="O384" i="33"/>
  <c r="O392" i="33"/>
  <c r="O400" i="33"/>
  <c r="O408" i="33"/>
  <c r="O416" i="33"/>
  <c r="O424" i="33"/>
  <c r="O432" i="33"/>
  <c r="O440" i="33"/>
  <c r="O448" i="33"/>
  <c r="O456" i="33"/>
  <c r="O465" i="33"/>
  <c r="O473" i="33"/>
  <c r="O481" i="33"/>
  <c r="O489" i="33"/>
  <c r="O497" i="33"/>
  <c r="O505" i="33"/>
  <c r="O513" i="33"/>
  <c r="O521" i="33"/>
  <c r="O529" i="33"/>
  <c r="O537" i="33"/>
  <c r="O545" i="33"/>
  <c r="O553" i="33"/>
  <c r="O561" i="33"/>
  <c r="O569" i="33"/>
  <c r="O577" i="33"/>
  <c r="O585" i="33"/>
  <c r="O593" i="33"/>
  <c r="O601" i="33"/>
  <c r="O609" i="33"/>
  <c r="O617" i="33"/>
  <c r="O625" i="33"/>
  <c r="O633" i="33"/>
  <c r="M112" i="33"/>
  <c r="O112" i="33"/>
  <c r="G112" i="33"/>
  <c r="N123" i="33"/>
  <c r="G123" i="33"/>
  <c r="M143" i="33"/>
  <c r="O143" i="33"/>
  <c r="G143" i="33"/>
  <c r="M158" i="33"/>
  <c r="O158" i="33" s="1"/>
  <c r="G158" i="33"/>
  <c r="N117" i="33"/>
  <c r="O117" i="33"/>
  <c r="M119" i="33"/>
  <c r="O119" i="33"/>
  <c r="N121" i="33"/>
  <c r="O121" i="33"/>
  <c r="M146" i="33"/>
  <c r="O146" i="33"/>
  <c r="G146" i="33"/>
  <c r="O147" i="33"/>
  <c r="N157" i="33"/>
  <c r="O157" i="33"/>
  <c r="G157" i="33"/>
  <c r="G164" i="33"/>
  <c r="O181" i="33"/>
  <c r="G156" i="33"/>
  <c r="G134" i="33"/>
  <c r="G115" i="33"/>
  <c r="L150" i="33"/>
  <c r="G125" i="33"/>
  <c r="O70" i="33"/>
  <c r="G118" i="33"/>
  <c r="M124" i="33"/>
  <c r="O124" i="33"/>
  <c r="G124" i="33"/>
  <c r="N145" i="33"/>
  <c r="O145" i="33"/>
  <c r="G145" i="33"/>
  <c r="G152" i="33"/>
  <c r="M167" i="33"/>
  <c r="O167" i="33" s="1"/>
  <c r="G167" i="33"/>
  <c r="O268" i="33"/>
  <c r="N169" i="33"/>
  <c r="O169" i="33" s="1"/>
  <c r="G169" i="33"/>
  <c r="G165" i="33"/>
  <c r="G130" i="33"/>
  <c r="G126" i="33"/>
  <c r="G133" i="33"/>
  <c r="M114" i="33"/>
  <c r="O114" i="33"/>
  <c r="G114" i="33"/>
  <c r="L115" i="33"/>
  <c r="N115" i="33"/>
  <c r="M132" i="33"/>
  <c r="O132" i="33"/>
  <c r="G132" i="33"/>
  <c r="G140" i="33"/>
  <c r="M155" i="33"/>
  <c r="G155" i="33"/>
  <c r="M170" i="33"/>
  <c r="O170" i="33" s="1"/>
  <c r="G170" i="33"/>
  <c r="O171" i="33"/>
  <c r="O265" i="33"/>
  <c r="M131" i="33"/>
  <c r="M140" i="33"/>
  <c r="O140" i="33"/>
  <c r="M152" i="33"/>
  <c r="O152" i="33"/>
  <c r="N161" i="33"/>
  <c r="O161" i="33"/>
  <c r="M164" i="33"/>
  <c r="O164" i="33"/>
  <c r="O389" i="33"/>
  <c r="O407" i="33"/>
  <c r="O421" i="33"/>
  <c r="O439" i="33"/>
  <c r="O453" i="33"/>
  <c r="O486" i="33"/>
  <c r="O487" i="33"/>
  <c r="O490" i="33"/>
  <c r="O518" i="33"/>
  <c r="O519" i="33"/>
  <c r="O522" i="33"/>
  <c r="O550" i="33"/>
  <c r="O551" i="33"/>
  <c r="O554" i="33"/>
  <c r="O582" i="33"/>
  <c r="O583" i="33"/>
  <c r="O586" i="33"/>
  <c r="O614" i="33"/>
  <c r="O615" i="33"/>
  <c r="O618" i="33"/>
  <c r="O333" i="33"/>
  <c r="O337" i="33"/>
  <c r="O341" i="33"/>
  <c r="O345" i="33"/>
  <c r="O349" i="33"/>
  <c r="O655" i="33"/>
  <c r="O656" i="33"/>
  <c r="O391" i="33"/>
  <c r="O405" i="33"/>
  <c r="O423" i="33"/>
  <c r="O437" i="33"/>
  <c r="O455" i="33"/>
  <c r="O470" i="33"/>
  <c r="O471" i="33"/>
  <c r="O474" i="33"/>
  <c r="O502" i="33"/>
  <c r="O503" i="33"/>
  <c r="O506" i="33"/>
  <c r="O534" i="33"/>
  <c r="O535" i="33"/>
  <c r="O538" i="33"/>
  <c r="O566" i="33"/>
  <c r="O567" i="33"/>
  <c r="O570" i="33"/>
  <c r="O598" i="33"/>
  <c r="O599" i="33"/>
  <c r="O602" i="33"/>
  <c r="O630" i="33"/>
  <c r="O631" i="33"/>
  <c r="O634" i="33"/>
  <c r="O647" i="33"/>
  <c r="O648" i="33"/>
  <c r="O663" i="33"/>
  <c r="O664" i="33"/>
  <c r="O671" i="33"/>
  <c r="O672" i="33"/>
  <c r="O150" i="33" l="1"/>
  <c r="O148" i="33"/>
  <c r="O136" i="33"/>
  <c r="G113" i="33"/>
  <c r="O229" i="33"/>
  <c r="O269" i="33"/>
  <c r="O352" i="33"/>
  <c r="O360" i="33"/>
  <c r="O368" i="33"/>
  <c r="O376" i="33"/>
  <c r="O425" i="33"/>
  <c r="O492" i="33"/>
  <c r="O606" i="33"/>
  <c r="O611" i="33"/>
  <c r="O612" i="33"/>
  <c r="O640" i="33"/>
  <c r="M138" i="33"/>
  <c r="O138" i="33" s="1"/>
  <c r="G154" i="33"/>
  <c r="M149" i="33"/>
  <c r="O149" i="33" s="1"/>
  <c r="O221" i="33"/>
  <c r="M135" i="33"/>
  <c r="O135" i="33" s="1"/>
  <c r="O261" i="33"/>
  <c r="O272" i="33"/>
  <c r="O354" i="33"/>
  <c r="O362" i="33"/>
  <c r="O370" i="33"/>
  <c r="O378" i="33"/>
  <c r="O381" i="33"/>
  <c r="O385" i="33"/>
  <c r="O395" i="33"/>
  <c r="O402" i="33"/>
  <c r="O427" i="33"/>
  <c r="O478" i="33"/>
  <c r="O479" i="33"/>
  <c r="O483" i="33"/>
  <c r="O484" i="33"/>
  <c r="O512" i="33"/>
  <c r="O649" i="33"/>
</calcChain>
</file>

<file path=xl/sharedStrings.xml><?xml version="1.0" encoding="utf-8"?>
<sst xmlns="http://schemas.openxmlformats.org/spreadsheetml/2006/main" count="828" uniqueCount="80">
  <si>
    <t>現在日</t>
  </si>
  <si>
    <t>年</t>
  </si>
  <si>
    <t>年度</t>
  </si>
  <si>
    <t>総人口男</t>
  </si>
  <si>
    <t>総人口女</t>
  </si>
  <si>
    <t>総人口</t>
  </si>
  <si>
    <t>世帯数</t>
  </si>
  <si>
    <t>常住男</t>
  </si>
  <si>
    <t>常住女</t>
  </si>
  <si>
    <t>常住人口</t>
  </si>
  <si>
    <t>常住世帯</t>
  </si>
  <si>
    <t>旧袖平</t>
  </si>
  <si>
    <t>主な出来事</t>
  </si>
  <si>
    <t>T9</t>
  </si>
  <si>
    <t>旧楢葉</t>
  </si>
  <si>
    <t>旧神納</t>
  </si>
  <si>
    <t>旧長浦</t>
  </si>
  <si>
    <t>旧根形</t>
  </si>
  <si>
    <t>旧平岡</t>
  </si>
  <si>
    <t>旧中川</t>
  </si>
  <si>
    <t>旧富岡</t>
  </si>
  <si>
    <t>T14</t>
  </si>
  <si>
    <t>旧昭和</t>
  </si>
  <si>
    <t>旧袖</t>
  </si>
  <si>
    <t>旧平</t>
  </si>
  <si>
    <t>現袖</t>
  </si>
  <si>
    <t>S49/9/3 ３万人達成</t>
  </si>
  <si>
    <t>S56/4/4 ４万人達成</t>
  </si>
  <si>
    <t>S58/9/12 県人口５００万人達成</t>
  </si>
  <si>
    <t>S63/4/30 ５万人達成</t>
  </si>
  <si>
    <t>H2/10/1 国勢調査</t>
  </si>
  <si>
    <t>H7/10/1 国勢調査</t>
  </si>
  <si>
    <t>H9/11/18 アクアライン開通</t>
  </si>
  <si>
    <t>H12/10/1 国勢調査</t>
  </si>
  <si>
    <t>H3/4/1 市制施行</t>
    <rPh sb="8" eb="9">
      <t>セイ</t>
    </rPh>
    <phoneticPr fontId="3"/>
  </si>
  <si>
    <t>現袖</t>
    <rPh sb="0" eb="1">
      <t>ゲン</t>
    </rPh>
    <rPh sb="1" eb="2">
      <t>ソデ</t>
    </rPh>
    <phoneticPr fontId="3"/>
  </si>
  <si>
    <t>常住人口に補正あり（国勢調査）</t>
    <rPh sb="0" eb="2">
      <t>ジョウジュウ</t>
    </rPh>
    <rPh sb="2" eb="4">
      <t>ジンコウ</t>
    </rPh>
    <rPh sb="5" eb="7">
      <t>ホセイ</t>
    </rPh>
    <rPh sb="10" eb="12">
      <t>コクセイ</t>
    </rPh>
    <rPh sb="12" eb="14">
      <t>チョウサ</t>
    </rPh>
    <phoneticPr fontId="3"/>
  </si>
  <si>
    <t>H15/1/25奈良輪区画整理実施</t>
    <rPh sb="8" eb="11">
      <t>ナラワ</t>
    </rPh>
    <rPh sb="11" eb="13">
      <t>クカク</t>
    </rPh>
    <rPh sb="13" eb="15">
      <t>セイリ</t>
    </rPh>
    <rPh sb="15" eb="17">
      <t>ジッシ</t>
    </rPh>
    <phoneticPr fontId="3"/>
  </si>
  <si>
    <t>H15/8/25住基ネット二次稼動</t>
    <rPh sb="8" eb="9">
      <t>ジュウ</t>
    </rPh>
    <rPh sb="9" eb="10">
      <t>キ</t>
    </rPh>
    <rPh sb="13" eb="15">
      <t>ニジ</t>
    </rPh>
    <rPh sb="15" eb="17">
      <t>カドウ</t>
    </rPh>
    <phoneticPr fontId="3"/>
  </si>
  <si>
    <t>H14/9/17 県人口６００万人達成</t>
    <phoneticPr fontId="3"/>
  </si>
  <si>
    <t>H14/8/5住基ネット稼動</t>
    <rPh sb="7" eb="8">
      <t>ジュウ</t>
    </rPh>
    <rPh sb="8" eb="9">
      <t>キ</t>
    </rPh>
    <rPh sb="12" eb="14">
      <t>カドウ</t>
    </rPh>
    <phoneticPr fontId="3"/>
  </si>
  <si>
    <t>H17/10/1 国勢調査</t>
    <phoneticPr fontId="3"/>
  </si>
  <si>
    <t>これ以後人口に転出予定者含む</t>
    <rPh sb="2" eb="4">
      <t>イゴ</t>
    </rPh>
    <rPh sb="4" eb="6">
      <t>ジンコウ</t>
    </rPh>
    <rPh sb="7" eb="9">
      <t>テンシュツ</t>
    </rPh>
    <rPh sb="9" eb="12">
      <t>ヨテイシャ</t>
    </rPh>
    <rPh sb="12" eb="13">
      <t>フク</t>
    </rPh>
    <phoneticPr fontId="3"/>
  </si>
  <si>
    <t>H20/07/22高柳飛地から坂戸市場に大字変更実施</t>
    <rPh sb="9" eb="11">
      <t>タカヤナギ</t>
    </rPh>
    <rPh sb="11" eb="12">
      <t>ト</t>
    </rPh>
    <rPh sb="12" eb="13">
      <t>チ</t>
    </rPh>
    <rPh sb="15" eb="19">
      <t>サカドイチバ</t>
    </rPh>
    <rPh sb="20" eb="22">
      <t>オオアザ</t>
    </rPh>
    <rPh sb="22" eb="24">
      <t>ヘンコウ</t>
    </rPh>
    <rPh sb="24" eb="26">
      <t>ジッシ</t>
    </rPh>
    <phoneticPr fontId="3"/>
  </si>
  <si>
    <t>H22/10/1 国勢調査</t>
    <phoneticPr fontId="3"/>
  </si>
  <si>
    <t>住民基本台帳法の一部改正7/9</t>
    <rPh sb="0" eb="2">
      <t>ジュウミン</t>
    </rPh>
    <rPh sb="2" eb="4">
      <t>キホン</t>
    </rPh>
    <rPh sb="4" eb="6">
      <t>ダイチョウ</t>
    </rPh>
    <rPh sb="6" eb="7">
      <t>ホウ</t>
    </rPh>
    <rPh sb="8" eb="10">
      <t>イチブ</t>
    </rPh>
    <rPh sb="10" eb="12">
      <t>カイセイ</t>
    </rPh>
    <phoneticPr fontId="3"/>
  </si>
  <si>
    <t>15.9.30</t>
    <phoneticPr fontId="3"/>
  </si>
  <si>
    <t>H13/1/30 ６万人突破</t>
  </si>
  <si>
    <t>新住民記録システム導入に伴い福祉施設の世帯数集計方法が変更となり、世帯数が大幅に増加した</t>
    <rPh sb="0" eb="1">
      <t>アタラ</t>
    </rPh>
    <rPh sb="1" eb="3">
      <t>ジュウミン</t>
    </rPh>
    <rPh sb="3" eb="5">
      <t>キロク</t>
    </rPh>
    <rPh sb="9" eb="11">
      <t>ドウニュウ</t>
    </rPh>
    <rPh sb="12" eb="13">
      <t>トモナ</t>
    </rPh>
    <rPh sb="14" eb="16">
      <t>フクシ</t>
    </rPh>
    <rPh sb="16" eb="18">
      <t>シセツ</t>
    </rPh>
    <rPh sb="19" eb="22">
      <t>セタイスウ</t>
    </rPh>
    <rPh sb="22" eb="24">
      <t>シュウケイ</t>
    </rPh>
    <rPh sb="24" eb="26">
      <t>ホウホウ</t>
    </rPh>
    <rPh sb="27" eb="29">
      <t>ヘンコウ</t>
    </rPh>
    <rPh sb="33" eb="36">
      <t>セタイスウ</t>
    </rPh>
    <rPh sb="37" eb="39">
      <t>オオハバ</t>
    </rPh>
    <rPh sb="40" eb="42">
      <t>ゾウカ</t>
    </rPh>
    <phoneticPr fontId="3"/>
  </si>
  <si>
    <t>10/1国勢調査により補正</t>
    <rPh sb="4" eb="6">
      <t>コクセイ</t>
    </rPh>
    <rPh sb="6" eb="8">
      <t>チョウサ</t>
    </rPh>
    <rPh sb="11" eb="13">
      <t>ホセイ</t>
    </rPh>
    <phoneticPr fontId="3"/>
  </si>
  <si>
    <t>現袖</t>
    <rPh sb="0" eb="1">
      <t>ゲン</t>
    </rPh>
    <rPh sb="1" eb="2">
      <t>ソデ</t>
    </rPh>
    <phoneticPr fontId="4"/>
  </si>
  <si>
    <t>改元</t>
    <rPh sb="0" eb="2">
      <t>カイゲン</t>
    </rPh>
    <phoneticPr fontId="4"/>
  </si>
  <si>
    <t>現袖</t>
    <rPh sb="0" eb="1">
      <t>ゲン</t>
    </rPh>
    <rPh sb="1" eb="2">
      <t>ソデ</t>
    </rPh>
    <phoneticPr fontId="5"/>
  </si>
  <si>
    <t>現袖</t>
    <rPh sb="0" eb="1">
      <t>ゲン</t>
    </rPh>
    <rPh sb="1" eb="2">
      <t>ソデ</t>
    </rPh>
    <phoneticPr fontId="6"/>
  </si>
  <si>
    <t>奈良輪・坂戸市場から袖ケ浦駅前に大字変更実施</t>
    <rPh sb="0" eb="3">
      <t>ナラワ</t>
    </rPh>
    <rPh sb="4" eb="8">
      <t>サカドイチバ</t>
    </rPh>
    <rPh sb="10" eb="13">
      <t>ソデガウラ</t>
    </rPh>
    <rPh sb="13" eb="15">
      <t>エキマエ</t>
    </rPh>
    <rPh sb="16" eb="18">
      <t>オオアザ</t>
    </rPh>
    <rPh sb="18" eb="20">
      <t>ヘンコウ</t>
    </rPh>
    <rPh sb="20" eb="22">
      <t>ジッシ</t>
    </rPh>
    <phoneticPr fontId="3"/>
  </si>
  <si>
    <t>現袖</t>
    <rPh sb="0" eb="1">
      <t>ゲン</t>
    </rPh>
    <rPh sb="1" eb="2">
      <t>ソデ</t>
    </rPh>
    <phoneticPr fontId="7"/>
  </si>
  <si>
    <t>R3.6.1国勢調査（速報値）により補正</t>
    <rPh sb="6" eb="10">
      <t>コクセイチョウサ</t>
    </rPh>
    <rPh sb="11" eb="14">
      <t>ソクホウチ</t>
    </rPh>
    <rPh sb="18" eb="20">
      <t>ホセイ</t>
    </rPh>
    <phoneticPr fontId="3"/>
  </si>
  <si>
    <t>R3.12.1国勢調査（確定値）により補正</t>
    <rPh sb="7" eb="11">
      <t>コクセイチョウサ</t>
    </rPh>
    <rPh sb="12" eb="15">
      <t>カクテイチ</t>
    </rPh>
    <rPh sb="19" eb="21">
      <t>ホセイ</t>
    </rPh>
    <phoneticPr fontId="3"/>
  </si>
  <si>
    <t>外国人
男</t>
    <rPh sb="0" eb="3">
      <t>ガイコクジン</t>
    </rPh>
    <phoneticPr fontId="3"/>
  </si>
  <si>
    <t>外国人
女</t>
    <rPh sb="0" eb="3">
      <t>ガイコクジン</t>
    </rPh>
    <phoneticPr fontId="3"/>
  </si>
  <si>
    <t>外国人
計</t>
    <rPh sb="0" eb="3">
      <t>ガイコクジン</t>
    </rPh>
    <rPh sb="4" eb="5">
      <t>ケイ</t>
    </rPh>
    <phoneticPr fontId="3"/>
  </si>
  <si>
    <t>日本人
男</t>
    <rPh sb="0" eb="3">
      <t>ニホンジン</t>
    </rPh>
    <phoneticPr fontId="3"/>
  </si>
  <si>
    <t>日本人
女</t>
    <rPh sb="0" eb="3">
      <t>ニホンジン</t>
    </rPh>
    <phoneticPr fontId="3"/>
  </si>
  <si>
    <t>日本人
計</t>
    <rPh sb="0" eb="3">
      <t>ニホンジン</t>
    </rPh>
    <rPh sb="4" eb="5">
      <t>ケイ</t>
    </rPh>
    <phoneticPr fontId="3"/>
  </si>
  <si>
    <t>日本人
20歳以上</t>
    <rPh sb="0" eb="3">
      <t>ニホンジン</t>
    </rPh>
    <phoneticPr fontId="3"/>
  </si>
  <si>
    <t>日本人
65歳以上</t>
    <rPh sb="0" eb="3">
      <t>ニホンジン</t>
    </rPh>
    <rPh sb="6" eb="7">
      <t>サイ</t>
    </rPh>
    <phoneticPr fontId="3"/>
  </si>
  <si>
    <t>発表月</t>
  </si>
  <si>
    <t>現袖</t>
    <rPh sb="0" eb="1">
      <t>ゲン</t>
    </rPh>
    <rPh sb="1" eb="2">
      <t>ソデ</t>
    </rPh>
    <phoneticPr fontId="9"/>
  </si>
  <si>
    <t>現袖</t>
    <rPh sb="0" eb="1">
      <t>ゲン</t>
    </rPh>
    <rPh sb="1" eb="2">
      <t>ソデ</t>
    </rPh>
    <phoneticPr fontId="10"/>
  </si>
  <si>
    <t>現袖</t>
    <rPh sb="0" eb="1">
      <t>ゲン</t>
    </rPh>
    <rPh sb="1" eb="2">
      <t>ソデ</t>
    </rPh>
    <phoneticPr fontId="11"/>
  </si>
  <si>
    <t>現袖</t>
    <rPh sb="0" eb="1">
      <t>ゲン</t>
    </rPh>
    <rPh sb="1" eb="2">
      <t>ソデ</t>
    </rPh>
    <phoneticPr fontId="12"/>
  </si>
  <si>
    <t>現袖</t>
    <rPh sb="0" eb="1">
      <t>ゲン</t>
    </rPh>
    <rPh sb="1" eb="2">
      <t>ソデ</t>
    </rPh>
    <phoneticPr fontId="13"/>
  </si>
  <si>
    <t>現袖</t>
    <rPh sb="0" eb="1">
      <t>ゲン</t>
    </rPh>
    <rPh sb="1" eb="2">
      <t>ソデ</t>
    </rPh>
    <phoneticPr fontId="14"/>
  </si>
  <si>
    <t>現袖</t>
    <rPh sb="0" eb="1">
      <t>ゲン</t>
    </rPh>
    <rPh sb="1" eb="2">
      <t>ソデ</t>
    </rPh>
    <phoneticPr fontId="15"/>
  </si>
  <si>
    <t>現袖</t>
    <rPh sb="0" eb="1">
      <t>ゲン</t>
    </rPh>
    <rPh sb="1" eb="2">
      <t>ソデ</t>
    </rPh>
    <phoneticPr fontId="16"/>
  </si>
  <si>
    <t>現袖</t>
    <rPh sb="0" eb="1">
      <t>ゲン</t>
    </rPh>
    <rPh sb="1" eb="2">
      <t>ソデ</t>
    </rPh>
    <phoneticPr fontId="17"/>
  </si>
  <si>
    <t>現袖</t>
    <rPh sb="0" eb="1">
      <t>ゲン</t>
    </rPh>
    <rPh sb="1" eb="2">
      <t>ソデ</t>
    </rPh>
    <phoneticPr fontId="18"/>
  </si>
  <si>
    <t>現袖</t>
    <rPh sb="0" eb="1">
      <t>ゲン</t>
    </rPh>
    <rPh sb="1" eb="2">
      <t>ソデ</t>
    </rPh>
    <phoneticPr fontId="19"/>
  </si>
  <si>
    <t>現袖</t>
    <rPh sb="0" eb="1">
      <t>ゲン</t>
    </rPh>
    <rPh sb="1" eb="2">
      <t>ソデ</t>
    </rPh>
    <phoneticPr fontId="20"/>
  </si>
  <si>
    <t>現袖</t>
    <rPh sb="0" eb="1">
      <t>ゲン</t>
    </rPh>
    <rPh sb="1" eb="2">
      <t>ソデ</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</si>
</sst>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e\.mm\.dd"/>
  </numFmts>
  <fonts count="22">
    <font>
      <sz val="11"/>
      <name val="明朝"/>
      <family val="1"/>
      <charset val="128"/>
    </font>
    <font>
      <sz val="11"/>
      <name val="明朝"/>
      <family val="1"/>
      <charset val="128"/>
    </font>
    <font>
      <sz val="11"/>
      <color indexed="8"/>
      <name val="明朝"/>
      <family val="1"/>
      <charset val="128"/>
    </font>
    <font>
      <sz val="6"/>
      <name val="明朝"/>
      <family val="1"/>
      <charset val="128"/>
    </font>
    <font>
      <sz val="11"/>
      <color indexed="20"/>
      <name val="ＭＳ Ｐゴシック"/>
      <family val="3"/>
      <charset val="128"/>
    </font>
    <font>
      <sz val="11"/>
      <color indexed="10"/>
      <name val="ＭＳ Ｐゴシック"/>
      <family val="3"/>
      <charset val="128"/>
    </font>
    <font>
      <sz val="11"/>
      <color indexed="19"/>
      <name val="ＭＳ Ｐゴシック"/>
      <family val="3"/>
      <charset val="128"/>
    </font>
    <font>
      <b/>
      <sz val="11"/>
      <color indexed="9"/>
      <name val="ＭＳ Ｐゴシック"/>
      <family val="3"/>
      <charset val="128"/>
    </font>
    <font>
      <sz val="8"/>
      <name val="明朝"/>
      <family val="1"/>
      <charset val="128"/>
    </font>
    <font>
      <sz val="11"/>
      <color rgb="FFFF00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
    <xf numFmtId="0" fontId="0" fillId="0" borderId="0" xfId="0"/>
    <xf numFmtId="176" fontId="2" fillId="2" borderId="0" xfId="1" applyNumberFormat="1" applyFont="1" applyFill="1" applyBorder="1" applyAlignment="1">
      <alignment vertical="center"/>
    </xf>
    <xf numFmtId="38" fontId="2" fillId="2" borderId="0" xfId="1" applyFont="1" applyFill="1" applyBorder="1" applyAlignment="1">
      <alignment vertical="center"/>
    </xf>
    <xf numFmtId="38" fontId="1" fillId="0" borderId="0" xfId="1" applyBorder="1"/>
    <xf numFmtId="176" fontId="2" fillId="0" borderId="0" xfId="1" applyNumberFormat="1" applyFont="1" applyBorder="1"/>
    <xf numFmtId="38" fontId="1" fillId="0" borderId="0" xfId="1" applyFont="1" applyBorder="1"/>
    <xf numFmtId="38" fontId="2" fillId="0" borderId="0" xfId="1" applyFont="1" applyBorder="1"/>
    <xf numFmtId="176" fontId="2" fillId="0" borderId="0" xfId="1" applyNumberFormat="1" applyFont="1" applyFill="1" applyBorder="1"/>
    <xf numFmtId="0" fontId="0" fillId="0" borderId="0" xfId="0" applyBorder="1"/>
    <xf numFmtId="38" fontId="0" fillId="0" borderId="0" xfId="1" applyFont="1" applyBorder="1"/>
    <xf numFmtId="38" fontId="0" fillId="2" borderId="0" xfId="1" applyFont="1" applyFill="1" applyBorder="1" applyAlignment="1">
      <alignment vertical="center"/>
    </xf>
    <xf numFmtId="38" fontId="0" fillId="2" borderId="0" xfId="1" applyFont="1" applyFill="1" applyBorder="1" applyAlignment="1">
      <alignment vertical="center" wrapText="1"/>
    </xf>
    <xf numFmtId="38" fontId="0" fillId="0" borderId="0" xfId="1" applyFont="1" applyBorder="1" applyAlignment="1"/>
    <xf numFmtId="176" fontId="0" fillId="0" borderId="0" xfId="1" applyNumberFormat="1" applyFont="1" applyBorder="1"/>
    <xf numFmtId="0" fontId="0" fillId="0" borderId="0" xfId="0" applyFill="1" applyBorder="1"/>
    <xf numFmtId="0" fontId="8" fillId="2" borderId="0" xfId="0" applyFont="1" applyFill="1" applyBorder="1" applyAlignment="1">
      <alignment vertical="center" textRotation="255"/>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753"/>
  <sheetViews>
    <sheetView tabSelected="1" workbookViewId="0">
      <pane ySplit="1" topLeftCell="A736" activePane="bottomLeft" state="frozenSplit"/>
      <selection pane="bottomLeft" activeCell="G756" sqref="G756"/>
    </sheetView>
  </sheetViews>
  <sheetFormatPr defaultColWidth="9" defaultRowHeight="13.2"/>
  <cols>
    <col min="1" max="1" width="10.109375" style="4" customWidth="1"/>
    <col min="2" max="3" width="4.6640625" style="9" customWidth="1"/>
    <col min="4" max="4" width="4.6640625" style="6" customWidth="1"/>
    <col min="5" max="8" width="7.109375" style="9" customWidth="1"/>
    <col min="9" max="9" width="7.88671875" style="9" customWidth="1"/>
    <col min="10" max="12" width="6.77734375" style="9" customWidth="1"/>
    <col min="13" max="14" width="8.6640625" style="9" customWidth="1"/>
    <col min="15" max="18" width="7.109375" style="9" customWidth="1"/>
    <col min="19" max="20" width="8.6640625" style="9" customWidth="1"/>
    <col min="21" max="21" width="6.77734375" style="9" customWidth="1"/>
    <col min="22" max="22" width="28.88671875" style="9" customWidth="1"/>
    <col min="23" max="16384" width="9" style="9"/>
  </cols>
  <sheetData>
    <row r="1" spans="1:22" ht="40.200000000000003" customHeight="1">
      <c r="A1" s="1" t="s">
        <v>0</v>
      </c>
      <c r="B1" s="10" t="s">
        <v>1</v>
      </c>
      <c r="C1" s="15" t="s">
        <v>66</v>
      </c>
      <c r="D1" s="2" t="s">
        <v>2</v>
      </c>
      <c r="E1" s="11" t="s">
        <v>61</v>
      </c>
      <c r="F1" s="11" t="s">
        <v>62</v>
      </c>
      <c r="G1" s="11" t="s">
        <v>63</v>
      </c>
      <c r="H1" s="11" t="s">
        <v>64</v>
      </c>
      <c r="I1" s="11" t="s">
        <v>65</v>
      </c>
      <c r="J1" s="11" t="s">
        <v>58</v>
      </c>
      <c r="K1" s="11" t="s">
        <v>59</v>
      </c>
      <c r="L1" s="11" t="s">
        <v>60</v>
      </c>
      <c r="M1" s="10" t="s">
        <v>3</v>
      </c>
      <c r="N1" s="10" t="s">
        <v>4</v>
      </c>
      <c r="O1" s="10" t="s">
        <v>5</v>
      </c>
      <c r="P1" s="10" t="s">
        <v>6</v>
      </c>
      <c r="Q1" s="10" t="s">
        <v>7</v>
      </c>
      <c r="R1" s="10" t="s">
        <v>8</v>
      </c>
      <c r="S1" s="10" t="s">
        <v>9</v>
      </c>
      <c r="T1" s="10" t="s">
        <v>10</v>
      </c>
      <c r="U1" s="1" t="s">
        <v>11</v>
      </c>
      <c r="V1" s="1" t="s">
        <v>12</v>
      </c>
    </row>
    <row r="2" spans="1:22" s="3" customFormat="1">
      <c r="A2" s="4" t="s">
        <v>46</v>
      </c>
      <c r="B2" s="5">
        <v>27</v>
      </c>
      <c r="C2" s="3">
        <v>6</v>
      </c>
      <c r="D2" s="6">
        <v>27</v>
      </c>
      <c r="E2" s="3">
        <v>31029</v>
      </c>
      <c r="F2" s="3">
        <v>30421</v>
      </c>
      <c r="S2" s="3">
        <v>952</v>
      </c>
      <c r="T2" s="3">
        <v>197</v>
      </c>
      <c r="U2" s="5" t="s">
        <v>15</v>
      </c>
    </row>
    <row r="3" spans="1:22">
      <c r="A3" s="4">
        <v>7580</v>
      </c>
      <c r="B3" s="9" t="s">
        <v>13</v>
      </c>
      <c r="C3" s="9">
        <v>10</v>
      </c>
      <c r="D3" s="6" t="s">
        <v>13</v>
      </c>
      <c r="S3" s="9">
        <v>2670</v>
      </c>
      <c r="T3" s="9">
        <v>534</v>
      </c>
      <c r="U3" s="9" t="s">
        <v>16</v>
      </c>
    </row>
    <row r="4" spans="1:22">
      <c r="A4" s="4">
        <v>7580</v>
      </c>
      <c r="B4" s="9" t="s">
        <v>13</v>
      </c>
      <c r="C4" s="9">
        <v>10</v>
      </c>
      <c r="D4" s="6" t="s">
        <v>13</v>
      </c>
      <c r="S4" s="9">
        <v>3005</v>
      </c>
      <c r="T4" s="9">
        <v>547</v>
      </c>
      <c r="U4" s="9" t="s">
        <v>17</v>
      </c>
    </row>
    <row r="5" spans="1:22">
      <c r="A5" s="4">
        <v>7580</v>
      </c>
      <c r="B5" s="9" t="s">
        <v>13</v>
      </c>
      <c r="C5" s="9">
        <v>10</v>
      </c>
      <c r="D5" s="6" t="s">
        <v>13</v>
      </c>
      <c r="S5" s="9">
        <v>4185</v>
      </c>
      <c r="T5" s="9">
        <v>774</v>
      </c>
      <c r="U5" s="9" t="s">
        <v>18</v>
      </c>
    </row>
    <row r="6" spans="1:22">
      <c r="A6" s="4">
        <v>7580</v>
      </c>
      <c r="B6" s="9" t="s">
        <v>13</v>
      </c>
      <c r="C6" s="9">
        <v>10</v>
      </c>
      <c r="D6" s="6" t="s">
        <v>13</v>
      </c>
      <c r="S6" s="9">
        <v>2254</v>
      </c>
      <c r="T6" s="9">
        <v>440</v>
      </c>
      <c r="U6" s="9" t="s">
        <v>19</v>
      </c>
    </row>
    <row r="7" spans="1:22">
      <c r="A7" s="4">
        <v>7580</v>
      </c>
      <c r="B7" s="9" t="s">
        <v>13</v>
      </c>
      <c r="C7" s="9">
        <v>10</v>
      </c>
      <c r="D7" s="6" t="s">
        <v>13</v>
      </c>
      <c r="S7" s="9">
        <v>3600</v>
      </c>
      <c r="T7" s="9">
        <v>666</v>
      </c>
      <c r="U7" s="9" t="s">
        <v>20</v>
      </c>
    </row>
    <row r="8" spans="1:22">
      <c r="A8" s="4">
        <v>9406</v>
      </c>
      <c r="B8" s="9" t="s">
        <v>21</v>
      </c>
      <c r="C8" s="9">
        <v>10</v>
      </c>
      <c r="D8" s="6" t="s">
        <v>21</v>
      </c>
      <c r="S8" s="9">
        <v>2125</v>
      </c>
      <c r="T8" s="9">
        <v>423</v>
      </c>
      <c r="U8" s="9" t="s">
        <v>14</v>
      </c>
    </row>
    <row r="9" spans="1:22">
      <c r="A9" s="4">
        <v>9406</v>
      </c>
      <c r="B9" s="9" t="s">
        <v>21</v>
      </c>
      <c r="C9" s="9">
        <v>10</v>
      </c>
      <c r="D9" s="6" t="s">
        <v>21</v>
      </c>
      <c r="S9" s="9">
        <v>983</v>
      </c>
      <c r="T9" s="9">
        <v>197</v>
      </c>
      <c r="U9" s="9" t="s">
        <v>15</v>
      </c>
    </row>
    <row r="10" spans="1:22">
      <c r="A10" s="4">
        <v>9406</v>
      </c>
      <c r="B10" s="9" t="s">
        <v>21</v>
      </c>
      <c r="C10" s="9">
        <v>10</v>
      </c>
      <c r="D10" s="6" t="s">
        <v>21</v>
      </c>
      <c r="S10" s="9">
        <v>2771</v>
      </c>
      <c r="T10" s="9">
        <v>511</v>
      </c>
      <c r="U10" s="9" t="s">
        <v>16</v>
      </c>
    </row>
    <row r="11" spans="1:22">
      <c r="A11" s="4">
        <v>9406</v>
      </c>
      <c r="B11" s="9" t="s">
        <v>21</v>
      </c>
      <c r="C11" s="9">
        <v>10</v>
      </c>
      <c r="D11" s="6" t="s">
        <v>21</v>
      </c>
      <c r="S11" s="9">
        <v>3008</v>
      </c>
      <c r="T11" s="9">
        <v>560</v>
      </c>
      <c r="U11" s="9" t="s">
        <v>17</v>
      </c>
    </row>
    <row r="12" spans="1:22">
      <c r="A12" s="4">
        <v>9406</v>
      </c>
      <c r="B12" s="9" t="s">
        <v>21</v>
      </c>
      <c r="C12" s="9">
        <v>10</v>
      </c>
      <c r="D12" s="6" t="s">
        <v>21</v>
      </c>
      <c r="S12" s="9">
        <v>4109</v>
      </c>
      <c r="T12" s="9">
        <v>743</v>
      </c>
      <c r="U12" s="9" t="s">
        <v>18</v>
      </c>
    </row>
    <row r="13" spans="1:22">
      <c r="A13" s="4">
        <v>9406</v>
      </c>
      <c r="B13" s="9" t="s">
        <v>21</v>
      </c>
      <c r="C13" s="9">
        <v>10</v>
      </c>
      <c r="D13" s="6" t="s">
        <v>21</v>
      </c>
      <c r="S13" s="9">
        <v>2379</v>
      </c>
      <c r="T13" s="9">
        <v>439</v>
      </c>
      <c r="U13" s="9" t="s">
        <v>19</v>
      </c>
    </row>
    <row r="14" spans="1:22">
      <c r="A14" s="4">
        <v>9406</v>
      </c>
      <c r="B14" s="9" t="s">
        <v>21</v>
      </c>
      <c r="C14" s="9">
        <v>10</v>
      </c>
      <c r="D14" s="6" t="s">
        <v>21</v>
      </c>
      <c r="S14" s="9">
        <v>3535</v>
      </c>
      <c r="T14" s="9">
        <v>651</v>
      </c>
      <c r="U14" s="9" t="s">
        <v>20</v>
      </c>
    </row>
    <row r="15" spans="1:22">
      <c r="A15" s="4">
        <v>11232</v>
      </c>
      <c r="B15" s="9">
        <v>5</v>
      </c>
      <c r="C15" s="9">
        <v>10</v>
      </c>
      <c r="D15" s="6">
        <v>5</v>
      </c>
      <c r="S15" s="9">
        <v>2160</v>
      </c>
      <c r="T15" s="9">
        <v>438</v>
      </c>
      <c r="U15" s="9" t="s">
        <v>14</v>
      </c>
    </row>
    <row r="16" spans="1:22">
      <c r="A16" s="4">
        <v>11232</v>
      </c>
      <c r="B16" s="9">
        <v>5</v>
      </c>
      <c r="C16" s="9">
        <v>10</v>
      </c>
      <c r="D16" s="6">
        <v>5</v>
      </c>
      <c r="S16" s="9">
        <v>1021</v>
      </c>
      <c r="T16" s="9">
        <v>217</v>
      </c>
      <c r="U16" s="9" t="s">
        <v>15</v>
      </c>
    </row>
    <row r="17" spans="1:21">
      <c r="A17" s="4">
        <v>11232</v>
      </c>
      <c r="B17" s="9">
        <v>5</v>
      </c>
      <c r="C17" s="9">
        <v>10</v>
      </c>
      <c r="D17" s="6">
        <v>5</v>
      </c>
      <c r="S17" s="9">
        <v>2961</v>
      </c>
      <c r="T17" s="9">
        <v>542</v>
      </c>
      <c r="U17" s="9" t="s">
        <v>16</v>
      </c>
    </row>
    <row r="18" spans="1:21">
      <c r="A18" s="4">
        <v>11232</v>
      </c>
      <c r="B18" s="9">
        <v>5</v>
      </c>
      <c r="C18" s="9">
        <v>10</v>
      </c>
      <c r="D18" s="6">
        <v>5</v>
      </c>
      <c r="S18" s="9">
        <v>3095</v>
      </c>
      <c r="T18" s="9">
        <v>562</v>
      </c>
      <c r="U18" s="9" t="s">
        <v>17</v>
      </c>
    </row>
    <row r="19" spans="1:21">
      <c r="A19" s="4">
        <v>11232</v>
      </c>
      <c r="B19" s="9">
        <v>5</v>
      </c>
      <c r="C19" s="9">
        <v>10</v>
      </c>
      <c r="D19" s="6">
        <v>5</v>
      </c>
      <c r="S19" s="9">
        <v>4313</v>
      </c>
      <c r="T19" s="9">
        <v>757</v>
      </c>
      <c r="U19" s="9" t="s">
        <v>18</v>
      </c>
    </row>
    <row r="20" spans="1:21">
      <c r="A20" s="4">
        <v>11232</v>
      </c>
      <c r="B20" s="9">
        <v>5</v>
      </c>
      <c r="C20" s="9">
        <v>10</v>
      </c>
      <c r="D20" s="6">
        <v>5</v>
      </c>
      <c r="S20" s="9">
        <v>2513</v>
      </c>
      <c r="T20" s="9">
        <v>460</v>
      </c>
      <c r="U20" s="9" t="s">
        <v>19</v>
      </c>
    </row>
    <row r="21" spans="1:21">
      <c r="A21" s="4">
        <v>11232</v>
      </c>
      <c r="B21" s="9">
        <v>5</v>
      </c>
      <c r="C21" s="9">
        <v>10</v>
      </c>
      <c r="D21" s="6">
        <v>5</v>
      </c>
      <c r="S21" s="9">
        <v>3515</v>
      </c>
      <c r="T21" s="9">
        <v>643</v>
      </c>
      <c r="U21" s="9" t="s">
        <v>20</v>
      </c>
    </row>
    <row r="22" spans="1:21">
      <c r="A22" s="4">
        <v>13058</v>
      </c>
      <c r="B22" s="9">
        <v>10</v>
      </c>
      <c r="C22" s="9">
        <v>10</v>
      </c>
      <c r="D22" s="6">
        <v>10</v>
      </c>
      <c r="S22" s="9">
        <v>3374</v>
      </c>
      <c r="T22" s="9">
        <v>681</v>
      </c>
      <c r="U22" s="9" t="s">
        <v>22</v>
      </c>
    </row>
    <row r="23" spans="1:21">
      <c r="A23" s="4">
        <v>13058</v>
      </c>
      <c r="B23" s="9">
        <v>10</v>
      </c>
      <c r="C23" s="9">
        <v>10</v>
      </c>
      <c r="D23" s="6">
        <v>10</v>
      </c>
      <c r="S23" s="9">
        <v>3388</v>
      </c>
      <c r="T23" s="9">
        <v>597</v>
      </c>
      <c r="U23" s="9" t="s">
        <v>16</v>
      </c>
    </row>
    <row r="24" spans="1:21">
      <c r="A24" s="4">
        <v>13058</v>
      </c>
      <c r="B24" s="9">
        <v>10</v>
      </c>
      <c r="C24" s="9">
        <v>10</v>
      </c>
      <c r="D24" s="6">
        <v>10</v>
      </c>
      <c r="S24" s="9">
        <v>3219</v>
      </c>
      <c r="T24" s="9">
        <v>572</v>
      </c>
      <c r="U24" s="9" t="s">
        <v>17</v>
      </c>
    </row>
    <row r="25" spans="1:21">
      <c r="A25" s="4">
        <v>13058</v>
      </c>
      <c r="B25" s="9">
        <v>10</v>
      </c>
      <c r="C25" s="9">
        <v>10</v>
      </c>
      <c r="D25" s="6">
        <v>10</v>
      </c>
      <c r="S25" s="9">
        <v>4455</v>
      </c>
      <c r="T25" s="9">
        <v>798</v>
      </c>
      <c r="U25" s="9" t="s">
        <v>18</v>
      </c>
    </row>
    <row r="26" spans="1:21">
      <c r="A26" s="4">
        <v>13058</v>
      </c>
      <c r="B26" s="9">
        <v>10</v>
      </c>
      <c r="C26" s="9">
        <v>10</v>
      </c>
      <c r="D26" s="6">
        <v>10</v>
      </c>
      <c r="S26" s="9">
        <v>2623</v>
      </c>
      <c r="T26" s="9">
        <v>470</v>
      </c>
      <c r="U26" s="9" t="s">
        <v>19</v>
      </c>
    </row>
    <row r="27" spans="1:21">
      <c r="A27" s="4">
        <v>13058</v>
      </c>
      <c r="B27" s="9">
        <v>10</v>
      </c>
      <c r="C27" s="9">
        <v>10</v>
      </c>
      <c r="D27" s="6">
        <v>10</v>
      </c>
      <c r="S27" s="9">
        <v>3500</v>
      </c>
      <c r="T27" s="9">
        <v>651</v>
      </c>
      <c r="U27" s="9" t="s">
        <v>20</v>
      </c>
    </row>
    <row r="28" spans="1:21">
      <c r="A28" s="4">
        <v>14885</v>
      </c>
      <c r="B28" s="9">
        <v>15</v>
      </c>
      <c r="C28" s="9">
        <v>10</v>
      </c>
      <c r="D28" s="6">
        <v>15</v>
      </c>
      <c r="S28" s="9">
        <v>3670</v>
      </c>
      <c r="T28" s="9">
        <v>704</v>
      </c>
      <c r="U28" s="9" t="s">
        <v>22</v>
      </c>
    </row>
    <row r="29" spans="1:21">
      <c r="A29" s="4">
        <v>14885</v>
      </c>
      <c r="B29" s="9">
        <v>15</v>
      </c>
      <c r="C29" s="9">
        <v>10</v>
      </c>
      <c r="D29" s="6">
        <v>15</v>
      </c>
      <c r="S29" s="9">
        <v>3691</v>
      </c>
      <c r="T29" s="9">
        <v>651</v>
      </c>
      <c r="U29" s="9" t="s">
        <v>16</v>
      </c>
    </row>
    <row r="30" spans="1:21">
      <c r="A30" s="4">
        <v>14885</v>
      </c>
      <c r="B30" s="9">
        <v>15</v>
      </c>
      <c r="C30" s="9">
        <v>10</v>
      </c>
      <c r="D30" s="6">
        <v>15</v>
      </c>
      <c r="S30" s="9">
        <v>3347</v>
      </c>
      <c r="T30" s="9">
        <v>588</v>
      </c>
      <c r="U30" s="9" t="s">
        <v>17</v>
      </c>
    </row>
    <row r="31" spans="1:21">
      <c r="A31" s="4">
        <v>14885</v>
      </c>
      <c r="B31" s="9">
        <v>15</v>
      </c>
      <c r="C31" s="9">
        <v>10</v>
      </c>
      <c r="D31" s="6">
        <v>15</v>
      </c>
      <c r="S31" s="9">
        <v>4622</v>
      </c>
      <c r="T31" s="9">
        <v>793</v>
      </c>
      <c r="U31" s="9" t="s">
        <v>18</v>
      </c>
    </row>
    <row r="32" spans="1:21">
      <c r="A32" s="4">
        <v>14885</v>
      </c>
      <c r="B32" s="9">
        <v>15</v>
      </c>
      <c r="C32" s="9">
        <v>10</v>
      </c>
      <c r="D32" s="6">
        <v>15</v>
      </c>
      <c r="S32" s="9">
        <v>2577</v>
      </c>
      <c r="T32" s="9">
        <v>473</v>
      </c>
      <c r="U32" s="9" t="s">
        <v>19</v>
      </c>
    </row>
    <row r="33" spans="1:21">
      <c r="A33" s="4">
        <v>14885</v>
      </c>
      <c r="B33" s="9">
        <v>15</v>
      </c>
      <c r="C33" s="9">
        <v>10</v>
      </c>
      <c r="D33" s="6">
        <v>15</v>
      </c>
      <c r="S33" s="9">
        <v>3399</v>
      </c>
      <c r="T33" s="9">
        <v>646</v>
      </c>
      <c r="U33" s="9" t="s">
        <v>20</v>
      </c>
    </row>
    <row r="34" spans="1:21">
      <c r="A34" s="4">
        <v>17441</v>
      </c>
      <c r="B34" s="9">
        <v>22</v>
      </c>
      <c r="C34" s="9">
        <v>10</v>
      </c>
      <c r="D34" s="6">
        <v>22</v>
      </c>
      <c r="S34" s="9">
        <v>5209</v>
      </c>
      <c r="T34" s="9">
        <v>967</v>
      </c>
      <c r="U34" s="9" t="s">
        <v>22</v>
      </c>
    </row>
    <row r="35" spans="1:21">
      <c r="A35" s="4">
        <v>17441</v>
      </c>
      <c r="B35" s="9">
        <v>22</v>
      </c>
      <c r="C35" s="9">
        <v>10</v>
      </c>
      <c r="D35" s="6">
        <v>22</v>
      </c>
      <c r="S35" s="9">
        <v>4642</v>
      </c>
      <c r="T35" s="9">
        <v>795</v>
      </c>
      <c r="U35" s="9" t="s">
        <v>16</v>
      </c>
    </row>
    <row r="36" spans="1:21">
      <c r="A36" s="4">
        <v>17441</v>
      </c>
      <c r="B36" s="9">
        <v>22</v>
      </c>
      <c r="C36" s="9">
        <v>10</v>
      </c>
      <c r="D36" s="6">
        <v>22</v>
      </c>
      <c r="S36" s="9">
        <v>4150</v>
      </c>
      <c r="T36" s="9">
        <v>732</v>
      </c>
      <c r="U36" s="9" t="s">
        <v>17</v>
      </c>
    </row>
    <row r="37" spans="1:21">
      <c r="A37" s="4">
        <v>17441</v>
      </c>
      <c r="B37" s="9">
        <v>22</v>
      </c>
      <c r="C37" s="9">
        <v>10</v>
      </c>
      <c r="D37" s="6">
        <v>22</v>
      </c>
      <c r="S37" s="9">
        <v>5770</v>
      </c>
      <c r="T37" s="9">
        <v>997</v>
      </c>
      <c r="U37" s="9" t="s">
        <v>18</v>
      </c>
    </row>
    <row r="38" spans="1:21">
      <c r="A38" s="4">
        <v>17441</v>
      </c>
      <c r="B38" s="9">
        <v>22</v>
      </c>
      <c r="C38" s="9">
        <v>10</v>
      </c>
      <c r="D38" s="6">
        <v>22</v>
      </c>
      <c r="S38" s="9">
        <v>3275</v>
      </c>
      <c r="T38" s="9">
        <v>612</v>
      </c>
      <c r="U38" s="9" t="s">
        <v>19</v>
      </c>
    </row>
    <row r="39" spans="1:21">
      <c r="A39" s="4">
        <v>17441</v>
      </c>
      <c r="B39" s="9">
        <v>22</v>
      </c>
      <c r="C39" s="9">
        <v>10</v>
      </c>
      <c r="D39" s="6">
        <v>22</v>
      </c>
      <c r="S39" s="9">
        <v>4509</v>
      </c>
      <c r="T39" s="9">
        <v>824</v>
      </c>
      <c r="U39" s="9" t="s">
        <v>20</v>
      </c>
    </row>
    <row r="40" spans="1:21">
      <c r="A40" s="4">
        <v>18537</v>
      </c>
      <c r="B40" s="9">
        <v>25</v>
      </c>
      <c r="C40" s="9">
        <v>10</v>
      </c>
      <c r="D40" s="6">
        <v>25</v>
      </c>
      <c r="S40" s="9">
        <v>5282</v>
      </c>
      <c r="T40" s="9">
        <v>997</v>
      </c>
      <c r="U40" s="9" t="s">
        <v>22</v>
      </c>
    </row>
    <row r="41" spans="1:21">
      <c r="A41" s="4">
        <v>18537</v>
      </c>
      <c r="B41" s="9">
        <v>25</v>
      </c>
      <c r="C41" s="9">
        <v>10</v>
      </c>
      <c r="D41" s="6">
        <v>25</v>
      </c>
      <c r="S41" s="9">
        <v>4765</v>
      </c>
      <c r="T41" s="9">
        <v>830</v>
      </c>
      <c r="U41" s="9" t="s">
        <v>16</v>
      </c>
    </row>
    <row r="42" spans="1:21">
      <c r="A42" s="4">
        <v>18537</v>
      </c>
      <c r="B42" s="9">
        <v>25</v>
      </c>
      <c r="C42" s="9">
        <v>10</v>
      </c>
      <c r="D42" s="6">
        <v>25</v>
      </c>
      <c r="S42" s="9">
        <v>4177</v>
      </c>
      <c r="T42" s="9">
        <v>743</v>
      </c>
      <c r="U42" s="9" t="s">
        <v>17</v>
      </c>
    </row>
    <row r="43" spans="1:21">
      <c r="A43" s="4">
        <v>18537</v>
      </c>
      <c r="B43" s="9">
        <v>25</v>
      </c>
      <c r="C43" s="9">
        <v>10</v>
      </c>
      <c r="D43" s="6">
        <v>25</v>
      </c>
      <c r="S43" s="9">
        <v>5700</v>
      </c>
      <c r="T43" s="9">
        <v>972</v>
      </c>
      <c r="U43" s="9" t="s">
        <v>18</v>
      </c>
    </row>
    <row r="44" spans="1:21">
      <c r="A44" s="4">
        <v>18537</v>
      </c>
      <c r="B44" s="9">
        <v>25</v>
      </c>
      <c r="C44" s="9">
        <v>10</v>
      </c>
      <c r="D44" s="6">
        <v>25</v>
      </c>
      <c r="S44" s="9">
        <v>3260</v>
      </c>
      <c r="T44" s="9">
        <v>597</v>
      </c>
      <c r="U44" s="9" t="s">
        <v>19</v>
      </c>
    </row>
    <row r="45" spans="1:21">
      <c r="A45" s="4">
        <v>18537</v>
      </c>
      <c r="B45" s="9">
        <v>25</v>
      </c>
      <c r="C45" s="9">
        <v>10</v>
      </c>
      <c r="D45" s="6">
        <v>25</v>
      </c>
      <c r="S45" s="9">
        <v>4404</v>
      </c>
      <c r="T45" s="9">
        <v>820</v>
      </c>
      <c r="U45" s="9" t="s">
        <v>20</v>
      </c>
    </row>
    <row r="46" spans="1:21">
      <c r="A46" s="7">
        <v>20363</v>
      </c>
      <c r="B46" s="9">
        <v>30</v>
      </c>
      <c r="C46" s="9">
        <v>10</v>
      </c>
      <c r="D46" s="6">
        <v>30</v>
      </c>
      <c r="S46" s="9">
        <v>13874</v>
      </c>
      <c r="T46" s="9">
        <v>2494</v>
      </c>
      <c r="U46" s="9" t="s">
        <v>23</v>
      </c>
    </row>
    <row r="47" spans="1:21">
      <c r="A47" s="7">
        <v>20363</v>
      </c>
      <c r="B47" s="9">
        <v>30</v>
      </c>
      <c r="C47" s="9">
        <v>10</v>
      </c>
      <c r="D47" s="6">
        <v>30</v>
      </c>
      <c r="S47" s="9">
        <v>11637</v>
      </c>
      <c r="T47" s="9">
        <v>2014</v>
      </c>
      <c r="U47" s="9" t="s">
        <v>24</v>
      </c>
    </row>
    <row r="48" spans="1:21">
      <c r="A48" s="7">
        <v>20544</v>
      </c>
      <c r="B48" s="9">
        <v>31</v>
      </c>
      <c r="C48" s="9">
        <v>4</v>
      </c>
      <c r="D48" s="6">
        <v>31</v>
      </c>
      <c r="E48" s="9">
        <v>6780</v>
      </c>
      <c r="F48" s="9">
        <v>7094</v>
      </c>
      <c r="G48" s="9">
        <f>E48+F48</f>
        <v>13874</v>
      </c>
      <c r="M48" s="9">
        <f>E48+J48</f>
        <v>6780</v>
      </c>
      <c r="N48" s="9">
        <f>F48+K48</f>
        <v>7094</v>
      </c>
      <c r="O48" s="9">
        <f>M48+N48</f>
        <v>13874</v>
      </c>
      <c r="P48" s="9">
        <v>2494</v>
      </c>
      <c r="U48" s="9" t="s">
        <v>23</v>
      </c>
    </row>
    <row r="49" spans="1:21">
      <c r="A49" s="7">
        <v>22190</v>
      </c>
      <c r="B49" s="9">
        <v>35</v>
      </c>
      <c r="C49" s="9">
        <v>10</v>
      </c>
      <c r="D49" s="6">
        <v>35</v>
      </c>
      <c r="S49" s="9">
        <v>13974</v>
      </c>
      <c r="T49" s="9">
        <v>2559</v>
      </c>
      <c r="U49" s="9" t="s">
        <v>23</v>
      </c>
    </row>
    <row r="50" spans="1:21">
      <c r="A50" s="7">
        <v>22190</v>
      </c>
      <c r="B50" s="9">
        <v>35</v>
      </c>
      <c r="C50" s="9">
        <v>10</v>
      </c>
      <c r="D50" s="6">
        <v>35</v>
      </c>
      <c r="S50" s="9">
        <v>11018</v>
      </c>
      <c r="T50" s="9">
        <v>2004</v>
      </c>
      <c r="U50" s="9" t="s">
        <v>24</v>
      </c>
    </row>
    <row r="51" spans="1:21">
      <c r="A51" s="7">
        <v>23955</v>
      </c>
      <c r="B51" s="9">
        <v>40</v>
      </c>
      <c r="C51" s="9">
        <v>8</v>
      </c>
      <c r="D51" s="6">
        <v>40</v>
      </c>
      <c r="E51" s="9">
        <v>5202</v>
      </c>
      <c r="F51" s="9">
        <v>5597</v>
      </c>
      <c r="G51" s="9">
        <f>E51+F51</f>
        <v>10799</v>
      </c>
      <c r="M51" s="9">
        <f>E51+J51</f>
        <v>5202</v>
      </c>
      <c r="N51" s="9">
        <f>F51+K51</f>
        <v>5597</v>
      </c>
      <c r="O51" s="9">
        <f>M51+N51</f>
        <v>10799</v>
      </c>
      <c r="P51" s="9">
        <v>2058</v>
      </c>
      <c r="U51" s="9" t="s">
        <v>24</v>
      </c>
    </row>
    <row r="52" spans="1:21">
      <c r="A52" s="7">
        <v>24016</v>
      </c>
      <c r="B52" s="9">
        <v>40</v>
      </c>
      <c r="C52" s="9">
        <v>10</v>
      </c>
      <c r="D52" s="6">
        <v>40</v>
      </c>
      <c r="S52" s="9">
        <v>14007</v>
      </c>
      <c r="T52" s="9">
        <v>2735</v>
      </c>
      <c r="U52" s="9" t="s">
        <v>23</v>
      </c>
    </row>
    <row r="53" spans="1:21">
      <c r="A53" s="7">
        <v>24016</v>
      </c>
      <c r="B53" s="9">
        <v>40</v>
      </c>
      <c r="C53" s="9">
        <v>10</v>
      </c>
      <c r="D53" s="6">
        <v>40</v>
      </c>
      <c r="S53" s="9">
        <v>10337</v>
      </c>
      <c r="T53" s="9">
        <v>2025</v>
      </c>
      <c r="U53" s="9" t="s">
        <v>24</v>
      </c>
    </row>
    <row r="54" spans="1:21">
      <c r="A54" s="7">
        <v>24259</v>
      </c>
      <c r="B54" s="9">
        <v>41</v>
      </c>
      <c r="C54" s="9">
        <v>6</v>
      </c>
      <c r="D54" s="6">
        <v>41</v>
      </c>
      <c r="E54" s="9">
        <v>5164</v>
      </c>
      <c r="F54" s="9">
        <v>5537</v>
      </c>
      <c r="G54" s="9">
        <f t="shared" ref="G54:G94" si="0">E54+F54</f>
        <v>10701</v>
      </c>
      <c r="M54" s="9">
        <f t="shared" ref="M54:N94" si="1">E54+J54</f>
        <v>5164</v>
      </c>
      <c r="N54" s="9">
        <f t="shared" si="1"/>
        <v>5537</v>
      </c>
      <c r="O54" s="9">
        <f t="shared" ref="O54:O94" si="2">M54+N54</f>
        <v>10701</v>
      </c>
      <c r="P54" s="9">
        <v>2070</v>
      </c>
      <c r="U54" s="9" t="s">
        <v>24</v>
      </c>
    </row>
    <row r="55" spans="1:21">
      <c r="A55" s="7">
        <v>24411</v>
      </c>
      <c r="B55" s="9">
        <v>41</v>
      </c>
      <c r="C55" s="9">
        <v>11</v>
      </c>
      <c r="D55" s="6">
        <v>41</v>
      </c>
      <c r="E55" s="9">
        <v>7246</v>
      </c>
      <c r="F55" s="9">
        <v>7207</v>
      </c>
      <c r="G55" s="9">
        <f t="shared" si="0"/>
        <v>14453</v>
      </c>
      <c r="M55" s="9">
        <f t="shared" si="1"/>
        <v>7246</v>
      </c>
      <c r="N55" s="9">
        <f t="shared" si="1"/>
        <v>7207</v>
      </c>
      <c r="O55" s="9">
        <f t="shared" si="2"/>
        <v>14453</v>
      </c>
      <c r="P55" s="9">
        <v>2788</v>
      </c>
      <c r="U55" s="9" t="s">
        <v>23</v>
      </c>
    </row>
    <row r="56" spans="1:21">
      <c r="A56" s="7">
        <v>24473</v>
      </c>
      <c r="B56" s="9">
        <v>42</v>
      </c>
      <c r="C56" s="9">
        <v>1</v>
      </c>
      <c r="D56" s="6">
        <v>41</v>
      </c>
      <c r="E56" s="9">
        <v>7259</v>
      </c>
      <c r="F56" s="9">
        <v>7223</v>
      </c>
      <c r="G56" s="9">
        <f t="shared" si="0"/>
        <v>14482</v>
      </c>
      <c r="M56" s="9">
        <f t="shared" si="1"/>
        <v>7259</v>
      </c>
      <c r="N56" s="9">
        <f t="shared" si="1"/>
        <v>7223</v>
      </c>
      <c r="O56" s="9">
        <f t="shared" si="2"/>
        <v>14482</v>
      </c>
      <c r="P56" s="9">
        <v>2790</v>
      </c>
      <c r="U56" s="9" t="s">
        <v>23</v>
      </c>
    </row>
    <row r="57" spans="1:21">
      <c r="A57" s="7">
        <v>24503</v>
      </c>
      <c r="B57" s="9">
        <v>42</v>
      </c>
      <c r="C57" s="9">
        <v>2</v>
      </c>
      <c r="D57" s="6">
        <v>41</v>
      </c>
      <c r="E57" s="9">
        <v>5127</v>
      </c>
      <c r="F57" s="9">
        <v>5481</v>
      </c>
      <c r="G57" s="9">
        <f t="shared" si="0"/>
        <v>10608</v>
      </c>
      <c r="M57" s="9">
        <f t="shared" si="1"/>
        <v>5127</v>
      </c>
      <c r="N57" s="9">
        <f t="shared" si="1"/>
        <v>5481</v>
      </c>
      <c r="O57" s="9">
        <f t="shared" si="2"/>
        <v>10608</v>
      </c>
      <c r="P57" s="9">
        <v>2066</v>
      </c>
      <c r="U57" s="9" t="s">
        <v>24</v>
      </c>
    </row>
    <row r="58" spans="1:21">
      <c r="A58" s="7">
        <v>24562</v>
      </c>
      <c r="B58" s="9">
        <v>42</v>
      </c>
      <c r="C58" s="9">
        <v>4</v>
      </c>
      <c r="D58" s="6">
        <v>42</v>
      </c>
      <c r="E58" s="9">
        <v>7293</v>
      </c>
      <c r="F58" s="9">
        <v>7251</v>
      </c>
      <c r="G58" s="9">
        <f t="shared" si="0"/>
        <v>14544</v>
      </c>
      <c r="M58" s="9">
        <f t="shared" si="1"/>
        <v>7293</v>
      </c>
      <c r="N58" s="9">
        <f t="shared" si="1"/>
        <v>7251</v>
      </c>
      <c r="O58" s="9">
        <f t="shared" si="2"/>
        <v>14544</v>
      </c>
      <c r="P58" s="9">
        <v>2785</v>
      </c>
      <c r="U58" s="9" t="s">
        <v>23</v>
      </c>
    </row>
    <row r="59" spans="1:21">
      <c r="A59" s="7">
        <v>24653</v>
      </c>
      <c r="B59" s="9">
        <v>42</v>
      </c>
      <c r="C59" s="9">
        <v>7</v>
      </c>
      <c r="D59" s="6">
        <v>42</v>
      </c>
      <c r="E59" s="9">
        <v>7311</v>
      </c>
      <c r="F59" s="9">
        <v>7287</v>
      </c>
      <c r="G59" s="9">
        <f t="shared" si="0"/>
        <v>14598</v>
      </c>
      <c r="M59" s="9">
        <f t="shared" si="1"/>
        <v>7311</v>
      </c>
      <c r="N59" s="9">
        <f t="shared" si="1"/>
        <v>7287</v>
      </c>
      <c r="O59" s="9">
        <f t="shared" si="2"/>
        <v>14598</v>
      </c>
      <c r="P59" s="9">
        <v>2790</v>
      </c>
      <c r="U59" s="9" t="s">
        <v>23</v>
      </c>
    </row>
    <row r="60" spans="1:21">
      <c r="A60" s="7">
        <v>24654</v>
      </c>
      <c r="B60" s="9">
        <v>42</v>
      </c>
      <c r="C60" s="9">
        <v>7</v>
      </c>
      <c r="D60" s="6">
        <v>42</v>
      </c>
      <c r="E60" s="9">
        <v>5086</v>
      </c>
      <c r="F60" s="9">
        <v>5443</v>
      </c>
      <c r="G60" s="9">
        <f t="shared" si="0"/>
        <v>10529</v>
      </c>
      <c r="M60" s="9">
        <f t="shared" si="1"/>
        <v>5086</v>
      </c>
      <c r="N60" s="9">
        <f t="shared" si="1"/>
        <v>5443</v>
      </c>
      <c r="O60" s="9">
        <f t="shared" si="2"/>
        <v>10529</v>
      </c>
      <c r="P60" s="9">
        <v>2065</v>
      </c>
      <c r="U60" s="9" t="s">
        <v>24</v>
      </c>
    </row>
    <row r="61" spans="1:21">
      <c r="A61" s="7">
        <v>24745</v>
      </c>
      <c r="B61" s="9">
        <v>42</v>
      </c>
      <c r="C61" s="9">
        <v>10</v>
      </c>
      <c r="D61" s="6">
        <v>42</v>
      </c>
      <c r="E61" s="9">
        <v>7312</v>
      </c>
      <c r="F61" s="9">
        <v>7275</v>
      </c>
      <c r="G61" s="9">
        <f t="shared" si="0"/>
        <v>14587</v>
      </c>
      <c r="M61" s="9">
        <f t="shared" si="1"/>
        <v>7312</v>
      </c>
      <c r="N61" s="9">
        <f t="shared" si="1"/>
        <v>7275</v>
      </c>
      <c r="O61" s="9">
        <f t="shared" si="2"/>
        <v>14587</v>
      </c>
      <c r="P61" s="9">
        <v>2791</v>
      </c>
      <c r="U61" s="9" t="s">
        <v>23</v>
      </c>
    </row>
    <row r="62" spans="1:21">
      <c r="A62" s="7">
        <v>24838</v>
      </c>
      <c r="B62" s="9">
        <v>43</v>
      </c>
      <c r="C62" s="9">
        <v>1</v>
      </c>
      <c r="D62" s="6">
        <v>42</v>
      </c>
      <c r="E62" s="9">
        <v>5125</v>
      </c>
      <c r="F62" s="9">
        <v>5444</v>
      </c>
      <c r="G62" s="9">
        <f t="shared" si="0"/>
        <v>10569</v>
      </c>
      <c r="M62" s="9">
        <f t="shared" si="1"/>
        <v>5125</v>
      </c>
      <c r="N62" s="9">
        <f t="shared" si="1"/>
        <v>5444</v>
      </c>
      <c r="O62" s="9">
        <f t="shared" si="2"/>
        <v>10569</v>
      </c>
      <c r="P62" s="9">
        <v>2083</v>
      </c>
      <c r="U62" s="9" t="s">
        <v>24</v>
      </c>
    </row>
    <row r="63" spans="1:21">
      <c r="A63" s="7">
        <v>24897</v>
      </c>
      <c r="B63" s="9">
        <v>43</v>
      </c>
      <c r="C63" s="9">
        <v>3</v>
      </c>
      <c r="D63" s="6">
        <v>42</v>
      </c>
      <c r="E63" s="9">
        <v>7307</v>
      </c>
      <c r="F63" s="9">
        <v>7279</v>
      </c>
      <c r="G63" s="9">
        <f t="shared" si="0"/>
        <v>14586</v>
      </c>
      <c r="M63" s="9">
        <f t="shared" si="1"/>
        <v>7307</v>
      </c>
      <c r="N63" s="9">
        <f t="shared" si="1"/>
        <v>7279</v>
      </c>
      <c r="O63" s="9">
        <f t="shared" si="2"/>
        <v>14586</v>
      </c>
      <c r="P63" s="9">
        <v>2819</v>
      </c>
      <c r="U63" s="9" t="s">
        <v>23</v>
      </c>
    </row>
    <row r="64" spans="1:21">
      <c r="A64" s="7">
        <v>24959</v>
      </c>
      <c r="B64" s="9">
        <v>43</v>
      </c>
      <c r="C64" s="9">
        <v>5</v>
      </c>
      <c r="D64" s="6">
        <v>43</v>
      </c>
      <c r="E64" s="9">
        <v>5112</v>
      </c>
      <c r="F64" s="9">
        <v>5438</v>
      </c>
      <c r="G64" s="9">
        <f t="shared" si="0"/>
        <v>10550</v>
      </c>
      <c r="M64" s="9">
        <f t="shared" si="1"/>
        <v>5112</v>
      </c>
      <c r="N64" s="9">
        <f t="shared" si="1"/>
        <v>5438</v>
      </c>
      <c r="O64" s="9">
        <f t="shared" si="2"/>
        <v>10550</v>
      </c>
      <c r="P64" s="9">
        <v>2100</v>
      </c>
      <c r="U64" s="9" t="s">
        <v>24</v>
      </c>
    </row>
    <row r="65" spans="1:21">
      <c r="A65" s="7">
        <v>25019</v>
      </c>
      <c r="B65" s="9">
        <v>43</v>
      </c>
      <c r="C65" s="9">
        <v>7</v>
      </c>
      <c r="D65" s="6">
        <v>43</v>
      </c>
      <c r="E65" s="9">
        <v>7371</v>
      </c>
      <c r="F65" s="9">
        <v>7286</v>
      </c>
      <c r="G65" s="9">
        <f t="shared" si="0"/>
        <v>14657</v>
      </c>
      <c r="M65" s="9">
        <f t="shared" si="1"/>
        <v>7371</v>
      </c>
      <c r="N65" s="9">
        <f t="shared" si="1"/>
        <v>7286</v>
      </c>
      <c r="O65" s="9">
        <f t="shared" si="2"/>
        <v>14657</v>
      </c>
      <c r="P65" s="9">
        <v>2870</v>
      </c>
      <c r="U65" s="9" t="s">
        <v>23</v>
      </c>
    </row>
    <row r="66" spans="1:21">
      <c r="A66" s="7">
        <v>25081</v>
      </c>
      <c r="B66" s="9">
        <v>43</v>
      </c>
      <c r="C66" s="9">
        <v>9</v>
      </c>
      <c r="D66" s="6">
        <v>43</v>
      </c>
      <c r="E66" s="9">
        <v>7358</v>
      </c>
      <c r="F66" s="9">
        <v>7296</v>
      </c>
      <c r="G66" s="9">
        <f t="shared" si="0"/>
        <v>14654</v>
      </c>
      <c r="M66" s="9">
        <f t="shared" si="1"/>
        <v>7358</v>
      </c>
      <c r="N66" s="9">
        <f t="shared" si="1"/>
        <v>7296</v>
      </c>
      <c r="O66" s="9">
        <f t="shared" si="2"/>
        <v>14654</v>
      </c>
      <c r="P66" s="9">
        <v>2857</v>
      </c>
      <c r="U66" s="9" t="s">
        <v>23</v>
      </c>
    </row>
    <row r="67" spans="1:21">
      <c r="A67" s="7">
        <v>25141</v>
      </c>
      <c r="B67" s="9">
        <v>43</v>
      </c>
      <c r="C67" s="9">
        <v>11</v>
      </c>
      <c r="D67" s="6">
        <v>43</v>
      </c>
      <c r="E67" s="9">
        <v>7387</v>
      </c>
      <c r="F67" s="9">
        <v>7299</v>
      </c>
      <c r="G67" s="9">
        <f t="shared" si="0"/>
        <v>14686</v>
      </c>
      <c r="M67" s="9">
        <f t="shared" si="1"/>
        <v>7387</v>
      </c>
      <c r="N67" s="9">
        <f t="shared" si="1"/>
        <v>7299</v>
      </c>
      <c r="O67" s="9">
        <f t="shared" si="2"/>
        <v>14686</v>
      </c>
      <c r="P67" s="9">
        <v>2871</v>
      </c>
      <c r="U67" s="9" t="s">
        <v>23</v>
      </c>
    </row>
    <row r="68" spans="1:21">
      <c r="A68" s="7">
        <v>25143</v>
      </c>
      <c r="B68" s="9">
        <v>43</v>
      </c>
      <c r="C68" s="9">
        <v>11</v>
      </c>
      <c r="D68" s="6">
        <v>43</v>
      </c>
      <c r="E68" s="9">
        <v>5163</v>
      </c>
      <c r="F68" s="9">
        <v>5452</v>
      </c>
      <c r="G68" s="9">
        <f t="shared" si="0"/>
        <v>10615</v>
      </c>
      <c r="M68" s="9">
        <f t="shared" si="1"/>
        <v>5163</v>
      </c>
      <c r="N68" s="9">
        <f t="shared" si="1"/>
        <v>5452</v>
      </c>
      <c r="O68" s="9">
        <f t="shared" si="2"/>
        <v>10615</v>
      </c>
      <c r="P68" s="9">
        <v>2108</v>
      </c>
      <c r="U68" s="9" t="s">
        <v>24</v>
      </c>
    </row>
    <row r="69" spans="1:21">
      <c r="A69" s="7">
        <v>25203</v>
      </c>
      <c r="B69" s="9">
        <v>44</v>
      </c>
      <c r="C69" s="9">
        <v>1</v>
      </c>
      <c r="D69" s="6">
        <v>43</v>
      </c>
      <c r="E69" s="9">
        <v>7310</v>
      </c>
      <c r="F69" s="9">
        <v>7273</v>
      </c>
      <c r="G69" s="9">
        <f t="shared" si="0"/>
        <v>14583</v>
      </c>
      <c r="M69" s="9">
        <f t="shared" si="1"/>
        <v>7310</v>
      </c>
      <c r="N69" s="9">
        <f t="shared" si="1"/>
        <v>7273</v>
      </c>
      <c r="O69" s="9">
        <f t="shared" si="2"/>
        <v>14583</v>
      </c>
      <c r="P69" s="9">
        <v>2813</v>
      </c>
      <c r="U69" s="9" t="s">
        <v>23</v>
      </c>
    </row>
    <row r="70" spans="1:21">
      <c r="A70" s="7">
        <v>25234</v>
      </c>
      <c r="B70" s="9">
        <v>44</v>
      </c>
      <c r="C70" s="9">
        <v>2</v>
      </c>
      <c r="D70" s="6">
        <v>43</v>
      </c>
      <c r="E70" s="9">
        <v>7402</v>
      </c>
      <c r="F70" s="9">
        <v>7477</v>
      </c>
      <c r="G70" s="9">
        <f t="shared" si="0"/>
        <v>14879</v>
      </c>
      <c r="M70" s="9">
        <f t="shared" si="1"/>
        <v>7402</v>
      </c>
      <c r="N70" s="9">
        <f t="shared" si="1"/>
        <v>7477</v>
      </c>
      <c r="O70" s="9">
        <f t="shared" si="2"/>
        <v>14879</v>
      </c>
      <c r="P70" s="9">
        <v>3003</v>
      </c>
      <c r="U70" s="9" t="s">
        <v>23</v>
      </c>
    </row>
    <row r="71" spans="1:21">
      <c r="A71" s="7">
        <v>25262</v>
      </c>
      <c r="B71" s="9">
        <v>44</v>
      </c>
      <c r="C71" s="9">
        <v>3</v>
      </c>
      <c r="D71" s="6">
        <v>43</v>
      </c>
      <c r="E71" s="9">
        <v>7345</v>
      </c>
      <c r="F71" s="9">
        <v>7389</v>
      </c>
      <c r="G71" s="9">
        <f t="shared" si="0"/>
        <v>14734</v>
      </c>
      <c r="M71" s="9">
        <f t="shared" si="1"/>
        <v>7345</v>
      </c>
      <c r="N71" s="9">
        <f t="shared" si="1"/>
        <v>7389</v>
      </c>
      <c r="O71" s="9">
        <f t="shared" si="2"/>
        <v>14734</v>
      </c>
      <c r="P71" s="9">
        <v>2898</v>
      </c>
      <c r="U71" s="9" t="s">
        <v>23</v>
      </c>
    </row>
    <row r="72" spans="1:21">
      <c r="A72" s="7">
        <v>25293</v>
      </c>
      <c r="B72" s="9">
        <v>44</v>
      </c>
      <c r="C72" s="9">
        <v>4</v>
      </c>
      <c r="D72" s="6">
        <v>44</v>
      </c>
      <c r="E72" s="9">
        <v>7345</v>
      </c>
      <c r="F72" s="9">
        <v>7366</v>
      </c>
      <c r="G72" s="9">
        <f t="shared" si="0"/>
        <v>14711</v>
      </c>
      <c r="M72" s="9">
        <f t="shared" si="1"/>
        <v>7345</v>
      </c>
      <c r="N72" s="9">
        <f t="shared" si="1"/>
        <v>7366</v>
      </c>
      <c r="O72" s="9">
        <f t="shared" si="2"/>
        <v>14711</v>
      </c>
      <c r="P72" s="9">
        <v>2907</v>
      </c>
      <c r="U72" s="9" t="s">
        <v>23</v>
      </c>
    </row>
    <row r="73" spans="1:21">
      <c r="A73" s="7">
        <v>25294</v>
      </c>
      <c r="B73" s="9">
        <v>44</v>
      </c>
      <c r="C73" s="9">
        <v>4</v>
      </c>
      <c r="D73" s="6">
        <v>44</v>
      </c>
      <c r="E73" s="9">
        <v>5145</v>
      </c>
      <c r="F73" s="9">
        <v>5425</v>
      </c>
      <c r="G73" s="9">
        <f t="shared" si="0"/>
        <v>10570</v>
      </c>
      <c r="M73" s="9">
        <f t="shared" si="1"/>
        <v>5145</v>
      </c>
      <c r="N73" s="9">
        <f t="shared" si="1"/>
        <v>5425</v>
      </c>
      <c r="O73" s="9">
        <f t="shared" si="2"/>
        <v>10570</v>
      </c>
      <c r="P73" s="9">
        <v>2126</v>
      </c>
      <c r="U73" s="9" t="s">
        <v>24</v>
      </c>
    </row>
    <row r="74" spans="1:21">
      <c r="A74" s="7">
        <v>25323</v>
      </c>
      <c r="B74" s="9">
        <v>44</v>
      </c>
      <c r="C74" s="9">
        <v>5</v>
      </c>
      <c r="D74" s="6">
        <v>44</v>
      </c>
      <c r="E74" s="9">
        <v>7361</v>
      </c>
      <c r="F74" s="9">
        <v>7372</v>
      </c>
      <c r="G74" s="9">
        <f t="shared" si="0"/>
        <v>14733</v>
      </c>
      <c r="M74" s="9">
        <f t="shared" si="1"/>
        <v>7361</v>
      </c>
      <c r="N74" s="9">
        <f t="shared" si="1"/>
        <v>7372</v>
      </c>
      <c r="O74" s="9">
        <f t="shared" si="2"/>
        <v>14733</v>
      </c>
      <c r="P74" s="9">
        <v>2922</v>
      </c>
      <c r="U74" s="9" t="s">
        <v>23</v>
      </c>
    </row>
    <row r="75" spans="1:21">
      <c r="A75" s="7">
        <v>25354</v>
      </c>
      <c r="B75" s="9">
        <v>44</v>
      </c>
      <c r="C75" s="9">
        <v>6</v>
      </c>
      <c r="D75" s="6">
        <v>44</v>
      </c>
      <c r="E75" s="9">
        <v>7371</v>
      </c>
      <c r="F75" s="9">
        <v>7392</v>
      </c>
      <c r="G75" s="9">
        <f t="shared" si="0"/>
        <v>14763</v>
      </c>
      <c r="M75" s="9">
        <f t="shared" si="1"/>
        <v>7371</v>
      </c>
      <c r="N75" s="9">
        <f t="shared" si="1"/>
        <v>7392</v>
      </c>
      <c r="O75" s="9">
        <f t="shared" si="2"/>
        <v>14763</v>
      </c>
      <c r="P75" s="9">
        <v>2923</v>
      </c>
      <c r="U75" s="9" t="s">
        <v>23</v>
      </c>
    </row>
    <row r="76" spans="1:21">
      <c r="A76" s="7">
        <v>25384</v>
      </c>
      <c r="B76" s="9">
        <v>44</v>
      </c>
      <c r="C76" s="9">
        <v>7</v>
      </c>
      <c r="D76" s="6">
        <v>44</v>
      </c>
      <c r="E76" s="9">
        <v>7386</v>
      </c>
      <c r="F76" s="9">
        <v>7407</v>
      </c>
      <c r="G76" s="9">
        <f t="shared" si="0"/>
        <v>14793</v>
      </c>
      <c r="M76" s="9">
        <f t="shared" si="1"/>
        <v>7386</v>
      </c>
      <c r="N76" s="9">
        <f t="shared" si="1"/>
        <v>7407</v>
      </c>
      <c r="O76" s="9">
        <f t="shared" si="2"/>
        <v>14793</v>
      </c>
      <c r="P76" s="9">
        <v>2931</v>
      </c>
      <c r="U76" s="9" t="s">
        <v>23</v>
      </c>
    </row>
    <row r="77" spans="1:21">
      <c r="A77" s="7">
        <v>25385</v>
      </c>
      <c r="B77" s="9">
        <v>44</v>
      </c>
      <c r="C77" s="9">
        <v>7</v>
      </c>
      <c r="D77" s="6">
        <v>44</v>
      </c>
      <c r="E77" s="9">
        <v>5159</v>
      </c>
      <c r="F77" s="9">
        <v>5412</v>
      </c>
      <c r="G77" s="9">
        <f t="shared" si="0"/>
        <v>10571</v>
      </c>
      <c r="M77" s="9">
        <f t="shared" si="1"/>
        <v>5159</v>
      </c>
      <c r="N77" s="9">
        <f t="shared" si="1"/>
        <v>5412</v>
      </c>
      <c r="O77" s="9">
        <f t="shared" si="2"/>
        <v>10571</v>
      </c>
      <c r="P77" s="9">
        <v>2139</v>
      </c>
      <c r="U77" s="9" t="s">
        <v>24</v>
      </c>
    </row>
    <row r="78" spans="1:21">
      <c r="A78" s="7">
        <v>25415</v>
      </c>
      <c r="B78" s="9">
        <v>44</v>
      </c>
      <c r="C78" s="9">
        <v>8</v>
      </c>
      <c r="D78" s="6">
        <v>44</v>
      </c>
      <c r="E78" s="9">
        <v>7387</v>
      </c>
      <c r="F78" s="9">
        <v>7421</v>
      </c>
      <c r="G78" s="9">
        <f t="shared" si="0"/>
        <v>14808</v>
      </c>
      <c r="M78" s="9">
        <f t="shared" si="1"/>
        <v>7387</v>
      </c>
      <c r="N78" s="9">
        <f t="shared" si="1"/>
        <v>7421</v>
      </c>
      <c r="O78" s="9">
        <f t="shared" si="2"/>
        <v>14808</v>
      </c>
      <c r="P78" s="9">
        <v>2937</v>
      </c>
      <c r="U78" s="9" t="s">
        <v>23</v>
      </c>
    </row>
    <row r="79" spans="1:21">
      <c r="A79" s="7">
        <v>25446</v>
      </c>
      <c r="B79" s="9">
        <v>44</v>
      </c>
      <c r="C79" s="9">
        <v>9</v>
      </c>
      <c r="D79" s="6">
        <v>44</v>
      </c>
      <c r="E79" s="9">
        <v>7379</v>
      </c>
      <c r="F79" s="9">
        <v>7428</v>
      </c>
      <c r="G79" s="9">
        <f t="shared" si="0"/>
        <v>14807</v>
      </c>
      <c r="M79" s="9">
        <f t="shared" si="1"/>
        <v>7379</v>
      </c>
      <c r="N79" s="9">
        <f t="shared" si="1"/>
        <v>7428</v>
      </c>
      <c r="O79" s="9">
        <f t="shared" si="2"/>
        <v>14807</v>
      </c>
      <c r="P79" s="9">
        <v>2941</v>
      </c>
      <c r="U79" s="9" t="s">
        <v>23</v>
      </c>
    </row>
    <row r="80" spans="1:21">
      <c r="A80" s="7">
        <v>25447</v>
      </c>
      <c r="B80" s="9">
        <v>44</v>
      </c>
      <c r="C80" s="9">
        <v>9</v>
      </c>
      <c r="D80" s="6">
        <v>44</v>
      </c>
      <c r="E80" s="9">
        <v>5154</v>
      </c>
      <c r="F80" s="9">
        <v>5410</v>
      </c>
      <c r="G80" s="9">
        <f t="shared" si="0"/>
        <v>10564</v>
      </c>
      <c r="M80" s="9">
        <f t="shared" si="1"/>
        <v>5154</v>
      </c>
      <c r="N80" s="9">
        <f t="shared" si="1"/>
        <v>5410</v>
      </c>
      <c r="O80" s="9">
        <f t="shared" si="2"/>
        <v>10564</v>
      </c>
      <c r="P80" s="9">
        <v>2155</v>
      </c>
      <c r="U80" s="9" t="s">
        <v>24</v>
      </c>
    </row>
    <row r="81" spans="1:21">
      <c r="A81" s="7">
        <v>25476</v>
      </c>
      <c r="B81" s="9">
        <v>44</v>
      </c>
      <c r="C81" s="9">
        <v>10</v>
      </c>
      <c r="D81" s="6">
        <v>44</v>
      </c>
      <c r="E81" s="9">
        <v>7397</v>
      </c>
      <c r="F81" s="9">
        <v>7433</v>
      </c>
      <c r="G81" s="9">
        <f t="shared" si="0"/>
        <v>14830</v>
      </c>
      <c r="M81" s="9">
        <f t="shared" si="1"/>
        <v>7397</v>
      </c>
      <c r="N81" s="9">
        <f t="shared" si="1"/>
        <v>7433</v>
      </c>
      <c r="O81" s="9">
        <f t="shared" si="2"/>
        <v>14830</v>
      </c>
      <c r="P81" s="9">
        <v>2951</v>
      </c>
      <c r="U81" s="9" t="s">
        <v>23</v>
      </c>
    </row>
    <row r="82" spans="1:21">
      <c r="A82" s="7">
        <v>25507</v>
      </c>
      <c r="B82" s="9">
        <v>44</v>
      </c>
      <c r="C82" s="9">
        <v>11</v>
      </c>
      <c r="D82" s="6">
        <v>44</v>
      </c>
      <c r="E82" s="9">
        <v>7417</v>
      </c>
      <c r="F82" s="9">
        <v>7460</v>
      </c>
      <c r="G82" s="9">
        <f t="shared" si="0"/>
        <v>14877</v>
      </c>
      <c r="M82" s="9">
        <f t="shared" si="1"/>
        <v>7417</v>
      </c>
      <c r="N82" s="9">
        <f t="shared" si="1"/>
        <v>7460</v>
      </c>
      <c r="O82" s="9">
        <f t="shared" si="2"/>
        <v>14877</v>
      </c>
      <c r="P82" s="9">
        <v>2981</v>
      </c>
      <c r="U82" s="9" t="s">
        <v>23</v>
      </c>
    </row>
    <row r="83" spans="1:21">
      <c r="A83" s="7">
        <v>25538</v>
      </c>
      <c r="B83" s="9">
        <v>44</v>
      </c>
      <c r="C83" s="9">
        <v>12</v>
      </c>
      <c r="D83" s="6">
        <v>44</v>
      </c>
      <c r="E83" s="9">
        <v>5169</v>
      </c>
      <c r="F83" s="9">
        <v>5417</v>
      </c>
      <c r="G83" s="9">
        <f t="shared" si="0"/>
        <v>10586</v>
      </c>
      <c r="M83" s="9">
        <f t="shared" si="1"/>
        <v>5169</v>
      </c>
      <c r="N83" s="9">
        <f t="shared" si="1"/>
        <v>5417</v>
      </c>
      <c r="O83" s="9">
        <f t="shared" si="2"/>
        <v>10586</v>
      </c>
      <c r="P83" s="9">
        <v>2156</v>
      </c>
      <c r="U83" s="9" t="s">
        <v>24</v>
      </c>
    </row>
    <row r="84" spans="1:21">
      <c r="A84" s="7">
        <v>25568</v>
      </c>
      <c r="B84" s="9">
        <v>45</v>
      </c>
      <c r="C84" s="9">
        <v>1</v>
      </c>
      <c r="D84" s="6">
        <v>44</v>
      </c>
      <c r="E84" s="9">
        <v>7423</v>
      </c>
      <c r="F84" s="9">
        <v>7470</v>
      </c>
      <c r="G84" s="9">
        <f t="shared" si="0"/>
        <v>14893</v>
      </c>
      <c r="M84" s="9">
        <f t="shared" si="1"/>
        <v>7423</v>
      </c>
      <c r="N84" s="9">
        <f t="shared" si="1"/>
        <v>7470</v>
      </c>
      <c r="O84" s="9">
        <f t="shared" si="2"/>
        <v>14893</v>
      </c>
      <c r="P84" s="9">
        <v>2995</v>
      </c>
      <c r="U84" s="9" t="s">
        <v>23</v>
      </c>
    </row>
    <row r="85" spans="1:21">
      <c r="A85" s="7">
        <v>25627</v>
      </c>
      <c r="B85" s="9">
        <v>45</v>
      </c>
      <c r="C85" s="9">
        <v>3</v>
      </c>
      <c r="D85" s="6">
        <v>44</v>
      </c>
      <c r="E85" s="9">
        <v>7402</v>
      </c>
      <c r="F85" s="9">
        <v>7447</v>
      </c>
      <c r="G85" s="9">
        <f t="shared" si="0"/>
        <v>14849</v>
      </c>
      <c r="M85" s="9">
        <f t="shared" si="1"/>
        <v>7402</v>
      </c>
      <c r="N85" s="9">
        <f t="shared" si="1"/>
        <v>7447</v>
      </c>
      <c r="O85" s="9">
        <f t="shared" si="2"/>
        <v>14849</v>
      </c>
      <c r="P85" s="9">
        <v>3019</v>
      </c>
      <c r="U85" s="9" t="s">
        <v>23</v>
      </c>
    </row>
    <row r="86" spans="1:21">
      <c r="A86" s="7">
        <v>25658</v>
      </c>
      <c r="B86" s="9">
        <v>45</v>
      </c>
      <c r="C86" s="9">
        <v>4</v>
      </c>
      <c r="D86" s="6">
        <v>45</v>
      </c>
      <c r="E86" s="9">
        <v>7398</v>
      </c>
      <c r="F86" s="9">
        <v>7434</v>
      </c>
      <c r="G86" s="9">
        <f t="shared" si="0"/>
        <v>14832</v>
      </c>
      <c r="M86" s="9">
        <f t="shared" si="1"/>
        <v>7398</v>
      </c>
      <c r="N86" s="9">
        <f t="shared" si="1"/>
        <v>7434</v>
      </c>
      <c r="O86" s="9">
        <f t="shared" si="2"/>
        <v>14832</v>
      </c>
      <c r="P86" s="9">
        <v>3033</v>
      </c>
      <c r="U86" s="9" t="s">
        <v>23</v>
      </c>
    </row>
    <row r="87" spans="1:21">
      <c r="A87" s="7">
        <v>25659</v>
      </c>
      <c r="B87" s="9">
        <v>45</v>
      </c>
      <c r="C87" s="9">
        <v>4</v>
      </c>
      <c r="D87" s="6">
        <v>45</v>
      </c>
      <c r="E87" s="9">
        <v>5163</v>
      </c>
      <c r="F87" s="9">
        <v>5411</v>
      </c>
      <c r="G87" s="9">
        <f t="shared" si="0"/>
        <v>10574</v>
      </c>
      <c r="M87" s="9">
        <f t="shared" si="1"/>
        <v>5163</v>
      </c>
      <c r="N87" s="9">
        <f t="shared" si="1"/>
        <v>5411</v>
      </c>
      <c r="O87" s="9">
        <f t="shared" si="2"/>
        <v>10574</v>
      </c>
      <c r="P87" s="9">
        <v>2162</v>
      </c>
      <c r="U87" s="9" t="s">
        <v>24</v>
      </c>
    </row>
    <row r="88" spans="1:21">
      <c r="A88" s="7">
        <v>25688</v>
      </c>
      <c r="B88" s="9">
        <v>45</v>
      </c>
      <c r="C88" s="9">
        <v>5</v>
      </c>
      <c r="D88" s="6">
        <v>45</v>
      </c>
      <c r="E88" s="9">
        <v>7503</v>
      </c>
      <c r="F88" s="9">
        <v>7466</v>
      </c>
      <c r="G88" s="9">
        <f t="shared" si="0"/>
        <v>14969</v>
      </c>
      <c r="M88" s="9">
        <f t="shared" si="1"/>
        <v>7503</v>
      </c>
      <c r="N88" s="9">
        <f t="shared" si="1"/>
        <v>7466</v>
      </c>
      <c r="O88" s="9">
        <f t="shared" si="2"/>
        <v>14969</v>
      </c>
      <c r="P88" s="9">
        <v>3132</v>
      </c>
      <c r="U88" s="9" t="s">
        <v>23</v>
      </c>
    </row>
    <row r="89" spans="1:21">
      <c r="A89" s="7">
        <v>25750</v>
      </c>
      <c r="B89" s="9">
        <v>45</v>
      </c>
      <c r="C89" s="9">
        <v>7</v>
      </c>
      <c r="D89" s="6">
        <v>45</v>
      </c>
      <c r="E89" s="9">
        <v>7501</v>
      </c>
      <c r="F89" s="9">
        <v>7523</v>
      </c>
      <c r="G89" s="9">
        <f t="shared" si="0"/>
        <v>15024</v>
      </c>
      <c r="M89" s="9">
        <f t="shared" si="1"/>
        <v>7501</v>
      </c>
      <c r="N89" s="9">
        <f t="shared" si="1"/>
        <v>7523</v>
      </c>
      <c r="O89" s="9">
        <f t="shared" si="2"/>
        <v>15024</v>
      </c>
      <c r="P89" s="9">
        <v>3139</v>
      </c>
      <c r="U89" s="9" t="s">
        <v>23</v>
      </c>
    </row>
    <row r="90" spans="1:21">
      <c r="A90" s="7">
        <v>25750</v>
      </c>
      <c r="B90" s="9">
        <v>45</v>
      </c>
      <c r="C90" s="9">
        <v>7</v>
      </c>
      <c r="D90" s="6">
        <v>45</v>
      </c>
      <c r="E90" s="9">
        <v>5145</v>
      </c>
      <c r="F90" s="9">
        <v>5386</v>
      </c>
      <c r="G90" s="9">
        <f t="shared" si="0"/>
        <v>10531</v>
      </c>
      <c r="M90" s="9">
        <f t="shared" si="1"/>
        <v>5145</v>
      </c>
      <c r="N90" s="9">
        <f t="shared" si="1"/>
        <v>5386</v>
      </c>
      <c r="O90" s="9">
        <f t="shared" si="2"/>
        <v>10531</v>
      </c>
      <c r="P90" s="9">
        <v>2159</v>
      </c>
      <c r="U90" s="9" t="s">
        <v>24</v>
      </c>
    </row>
    <row r="91" spans="1:21">
      <c r="A91" s="7">
        <v>25781</v>
      </c>
      <c r="B91" s="9">
        <v>45</v>
      </c>
      <c r="C91" s="9">
        <v>8</v>
      </c>
      <c r="D91" s="6">
        <v>45</v>
      </c>
      <c r="E91" s="9">
        <v>7501</v>
      </c>
      <c r="F91" s="9">
        <v>7523</v>
      </c>
      <c r="G91" s="9">
        <f t="shared" si="0"/>
        <v>15024</v>
      </c>
      <c r="M91" s="9">
        <f t="shared" si="1"/>
        <v>7501</v>
      </c>
      <c r="N91" s="9">
        <f t="shared" si="1"/>
        <v>7523</v>
      </c>
      <c r="O91" s="9">
        <f t="shared" si="2"/>
        <v>15024</v>
      </c>
      <c r="P91" s="9">
        <v>3139</v>
      </c>
      <c r="U91" s="9" t="s">
        <v>23</v>
      </c>
    </row>
    <row r="92" spans="1:21">
      <c r="A92" s="7">
        <v>25781</v>
      </c>
      <c r="B92" s="9">
        <v>45</v>
      </c>
      <c r="C92" s="9">
        <v>8</v>
      </c>
      <c r="D92" s="6">
        <v>45</v>
      </c>
      <c r="E92" s="9">
        <v>5151</v>
      </c>
      <c r="F92" s="9">
        <v>5386</v>
      </c>
      <c r="G92" s="9">
        <f t="shared" si="0"/>
        <v>10537</v>
      </c>
      <c r="M92" s="9">
        <f t="shared" si="1"/>
        <v>5151</v>
      </c>
      <c r="N92" s="9">
        <f t="shared" si="1"/>
        <v>5386</v>
      </c>
      <c r="O92" s="9">
        <f t="shared" si="2"/>
        <v>10537</v>
      </c>
      <c r="P92" s="9">
        <v>2175</v>
      </c>
      <c r="U92" s="9" t="s">
        <v>24</v>
      </c>
    </row>
    <row r="93" spans="1:21">
      <c r="A93" s="7">
        <v>25812</v>
      </c>
      <c r="B93" s="9">
        <v>45</v>
      </c>
      <c r="C93" s="9">
        <v>9</v>
      </c>
      <c r="D93" s="6">
        <v>45</v>
      </c>
      <c r="E93" s="9">
        <v>7537</v>
      </c>
      <c r="F93" s="9">
        <v>7530</v>
      </c>
      <c r="G93" s="9">
        <f t="shared" si="0"/>
        <v>15067</v>
      </c>
      <c r="M93" s="9">
        <f t="shared" si="1"/>
        <v>7537</v>
      </c>
      <c r="N93" s="9">
        <f t="shared" si="1"/>
        <v>7530</v>
      </c>
      <c r="O93" s="9">
        <f t="shared" si="2"/>
        <v>15067</v>
      </c>
      <c r="P93" s="9">
        <v>3169</v>
      </c>
      <c r="U93" s="9" t="s">
        <v>23</v>
      </c>
    </row>
    <row r="94" spans="1:21">
      <c r="A94" s="7">
        <v>25842</v>
      </c>
      <c r="B94" s="9">
        <v>45</v>
      </c>
      <c r="C94" s="9">
        <v>10</v>
      </c>
      <c r="D94" s="6">
        <v>45</v>
      </c>
      <c r="E94" s="9">
        <v>7564</v>
      </c>
      <c r="F94" s="9">
        <v>7596</v>
      </c>
      <c r="G94" s="9">
        <f t="shared" si="0"/>
        <v>15160</v>
      </c>
      <c r="M94" s="9">
        <f t="shared" si="1"/>
        <v>7564</v>
      </c>
      <c r="N94" s="9">
        <f t="shared" si="1"/>
        <v>7596</v>
      </c>
      <c r="O94" s="9">
        <f t="shared" si="2"/>
        <v>15160</v>
      </c>
      <c r="P94" s="9">
        <v>3186</v>
      </c>
      <c r="S94" s="9">
        <v>15091</v>
      </c>
      <c r="T94" s="9">
        <v>3162</v>
      </c>
      <c r="U94" s="9" t="s">
        <v>23</v>
      </c>
    </row>
    <row r="95" spans="1:21">
      <c r="A95" s="7">
        <v>25842</v>
      </c>
      <c r="B95" s="9">
        <v>45</v>
      </c>
      <c r="C95" s="9">
        <v>10</v>
      </c>
      <c r="D95" s="6">
        <v>45</v>
      </c>
      <c r="S95" s="9">
        <v>10409</v>
      </c>
      <c r="T95" s="9">
        <v>2172</v>
      </c>
      <c r="U95" s="9" t="s">
        <v>24</v>
      </c>
    </row>
    <row r="96" spans="1:21">
      <c r="A96" s="7">
        <v>25873</v>
      </c>
      <c r="B96" s="9">
        <v>45</v>
      </c>
      <c r="C96" s="9">
        <v>11</v>
      </c>
      <c r="D96" s="6">
        <v>45</v>
      </c>
      <c r="E96" s="9">
        <v>7631</v>
      </c>
      <c r="F96" s="9">
        <v>7525</v>
      </c>
      <c r="G96" s="9">
        <f t="shared" ref="G96:G159" si="3">E96+F96</f>
        <v>15156</v>
      </c>
      <c r="M96" s="9">
        <f t="shared" ref="M96:N111" si="4">E96+J96</f>
        <v>7631</v>
      </c>
      <c r="N96" s="9">
        <f t="shared" si="4"/>
        <v>7525</v>
      </c>
      <c r="O96" s="9">
        <f t="shared" ref="O96:O159" si="5">M96+N96</f>
        <v>15156</v>
      </c>
      <c r="P96" s="9">
        <v>3170</v>
      </c>
      <c r="U96" s="9" t="s">
        <v>23</v>
      </c>
    </row>
    <row r="97" spans="1:21">
      <c r="A97" s="7">
        <v>25903</v>
      </c>
      <c r="B97" s="9">
        <v>45</v>
      </c>
      <c r="C97" s="9">
        <v>12</v>
      </c>
      <c r="D97" s="6">
        <v>45</v>
      </c>
      <c r="E97" s="9">
        <v>7655</v>
      </c>
      <c r="F97" s="9">
        <v>7532</v>
      </c>
      <c r="G97" s="9">
        <f t="shared" si="3"/>
        <v>15187</v>
      </c>
      <c r="M97" s="9">
        <f t="shared" si="4"/>
        <v>7655</v>
      </c>
      <c r="N97" s="9">
        <f t="shared" si="4"/>
        <v>7532</v>
      </c>
      <c r="O97" s="9">
        <f t="shared" si="5"/>
        <v>15187</v>
      </c>
      <c r="P97" s="9">
        <v>3183</v>
      </c>
      <c r="U97" s="9" t="s">
        <v>23</v>
      </c>
    </row>
    <row r="98" spans="1:21">
      <c r="A98" s="7">
        <v>25903</v>
      </c>
      <c r="B98" s="9">
        <v>45</v>
      </c>
      <c r="C98" s="9">
        <v>12</v>
      </c>
      <c r="D98" s="6">
        <v>45</v>
      </c>
      <c r="E98" s="9">
        <v>5313</v>
      </c>
      <c r="F98" s="9">
        <v>5480</v>
      </c>
      <c r="G98" s="9">
        <f t="shared" si="3"/>
        <v>10793</v>
      </c>
      <c r="M98" s="9">
        <f t="shared" si="4"/>
        <v>5313</v>
      </c>
      <c r="N98" s="9">
        <f t="shared" si="4"/>
        <v>5480</v>
      </c>
      <c r="O98" s="9">
        <f t="shared" si="5"/>
        <v>10793</v>
      </c>
      <c r="P98" s="9">
        <v>2251</v>
      </c>
      <c r="U98" s="9" t="s">
        <v>24</v>
      </c>
    </row>
    <row r="99" spans="1:21">
      <c r="A99" s="7">
        <v>25933</v>
      </c>
      <c r="B99" s="9">
        <v>46</v>
      </c>
      <c r="C99" s="9">
        <v>1</v>
      </c>
      <c r="D99" s="6">
        <v>45</v>
      </c>
      <c r="E99" s="9">
        <v>7402</v>
      </c>
      <c r="F99" s="9">
        <v>7477</v>
      </c>
      <c r="G99" s="9">
        <f t="shared" si="3"/>
        <v>14879</v>
      </c>
      <c r="M99" s="9">
        <f t="shared" si="4"/>
        <v>7402</v>
      </c>
      <c r="N99" s="9">
        <f t="shared" si="4"/>
        <v>7477</v>
      </c>
      <c r="O99" s="9">
        <f t="shared" si="5"/>
        <v>14879</v>
      </c>
      <c r="P99" s="9">
        <v>3003</v>
      </c>
      <c r="U99" s="9" t="s">
        <v>23</v>
      </c>
    </row>
    <row r="100" spans="1:21">
      <c r="A100" s="7">
        <v>25934</v>
      </c>
      <c r="B100" s="9">
        <v>46</v>
      </c>
      <c r="C100" s="9">
        <v>1</v>
      </c>
      <c r="D100" s="6">
        <v>45</v>
      </c>
      <c r="E100" s="9">
        <v>7689</v>
      </c>
      <c r="F100" s="9">
        <v>7531</v>
      </c>
      <c r="G100" s="9">
        <f t="shared" si="3"/>
        <v>15220</v>
      </c>
      <c r="M100" s="9">
        <f t="shared" si="4"/>
        <v>7689</v>
      </c>
      <c r="N100" s="9">
        <f t="shared" si="4"/>
        <v>7531</v>
      </c>
      <c r="O100" s="9">
        <f t="shared" si="5"/>
        <v>15220</v>
      </c>
      <c r="P100" s="9">
        <v>3193</v>
      </c>
      <c r="Q100" s="9">
        <v>12816</v>
      </c>
      <c r="R100" s="9">
        <v>12868</v>
      </c>
      <c r="S100" s="9">
        <f>Q100+R100</f>
        <v>25684</v>
      </c>
      <c r="T100" s="9">
        <v>5393</v>
      </c>
      <c r="U100" s="9" t="s">
        <v>23</v>
      </c>
    </row>
    <row r="101" spans="1:21">
      <c r="A101" s="7">
        <v>25965</v>
      </c>
      <c r="B101" s="9">
        <v>46</v>
      </c>
      <c r="C101" s="9">
        <v>2</v>
      </c>
      <c r="D101" s="6">
        <v>45</v>
      </c>
      <c r="E101" s="9">
        <v>7714</v>
      </c>
      <c r="F101" s="9">
        <v>7533</v>
      </c>
      <c r="G101" s="9">
        <f t="shared" si="3"/>
        <v>15247</v>
      </c>
      <c r="M101" s="9">
        <f t="shared" si="4"/>
        <v>7714</v>
      </c>
      <c r="N101" s="9">
        <f t="shared" si="4"/>
        <v>7533</v>
      </c>
      <c r="O101" s="9">
        <f t="shared" si="5"/>
        <v>15247</v>
      </c>
      <c r="P101" s="9">
        <v>3209</v>
      </c>
      <c r="U101" s="9" t="s">
        <v>23</v>
      </c>
    </row>
    <row r="102" spans="1:21">
      <c r="A102" s="7">
        <v>25993</v>
      </c>
      <c r="B102" s="9">
        <v>46</v>
      </c>
      <c r="C102" s="9">
        <v>3</v>
      </c>
      <c r="D102" s="6">
        <v>45</v>
      </c>
      <c r="E102" s="9">
        <v>7732</v>
      </c>
      <c r="F102" s="9">
        <v>7535</v>
      </c>
      <c r="G102" s="9">
        <f t="shared" si="3"/>
        <v>15267</v>
      </c>
      <c r="M102" s="9">
        <f t="shared" si="4"/>
        <v>7732</v>
      </c>
      <c r="N102" s="9">
        <f t="shared" si="4"/>
        <v>7535</v>
      </c>
      <c r="O102" s="9">
        <f t="shared" si="5"/>
        <v>15267</v>
      </c>
      <c r="P102" s="9">
        <v>3233</v>
      </c>
      <c r="U102" s="9" t="s">
        <v>23</v>
      </c>
    </row>
    <row r="103" spans="1:21">
      <c r="A103" s="7">
        <v>26024</v>
      </c>
      <c r="B103" s="9">
        <v>46</v>
      </c>
      <c r="C103" s="9">
        <v>4</v>
      </c>
      <c r="D103" s="6">
        <v>46</v>
      </c>
      <c r="E103" s="9">
        <v>7744</v>
      </c>
      <c r="F103" s="9">
        <v>7537</v>
      </c>
      <c r="G103" s="9">
        <f t="shared" si="3"/>
        <v>15281</v>
      </c>
      <c r="M103" s="9">
        <f t="shared" si="4"/>
        <v>7744</v>
      </c>
      <c r="N103" s="9">
        <f t="shared" si="4"/>
        <v>7537</v>
      </c>
      <c r="O103" s="9">
        <f t="shared" si="5"/>
        <v>15281</v>
      </c>
      <c r="P103" s="9">
        <v>3254</v>
      </c>
      <c r="U103" s="9" t="s">
        <v>23</v>
      </c>
    </row>
    <row r="104" spans="1:21">
      <c r="A104" s="7">
        <v>26024</v>
      </c>
      <c r="B104" s="9">
        <v>46</v>
      </c>
      <c r="C104" s="9">
        <v>4</v>
      </c>
      <c r="D104" s="6">
        <v>46</v>
      </c>
      <c r="E104" s="9">
        <v>5350</v>
      </c>
      <c r="F104" s="9">
        <v>5502</v>
      </c>
      <c r="G104" s="9">
        <f t="shared" si="3"/>
        <v>10852</v>
      </c>
      <c r="M104" s="9">
        <f t="shared" si="4"/>
        <v>5350</v>
      </c>
      <c r="N104" s="9">
        <f t="shared" si="4"/>
        <v>5502</v>
      </c>
      <c r="O104" s="9">
        <f t="shared" si="5"/>
        <v>10852</v>
      </c>
      <c r="P104" s="9">
        <v>2258</v>
      </c>
      <c r="U104" s="9" t="s">
        <v>24</v>
      </c>
    </row>
    <row r="105" spans="1:21">
      <c r="A105" s="7">
        <v>26054</v>
      </c>
      <c r="B105" s="9">
        <v>46</v>
      </c>
      <c r="C105" s="9">
        <v>5</v>
      </c>
      <c r="D105" s="6">
        <v>46</v>
      </c>
      <c r="E105" s="9">
        <v>7839</v>
      </c>
      <c r="F105" s="9">
        <v>7551</v>
      </c>
      <c r="G105" s="9">
        <f t="shared" si="3"/>
        <v>15390</v>
      </c>
      <c r="M105" s="9">
        <f t="shared" si="4"/>
        <v>7839</v>
      </c>
      <c r="N105" s="9">
        <f t="shared" si="4"/>
        <v>7551</v>
      </c>
      <c r="O105" s="9">
        <f t="shared" si="5"/>
        <v>15390</v>
      </c>
      <c r="P105" s="9">
        <v>3337</v>
      </c>
      <c r="U105" s="9" t="s">
        <v>23</v>
      </c>
    </row>
    <row r="106" spans="1:21">
      <c r="A106" s="7">
        <v>26085</v>
      </c>
      <c r="B106" s="9">
        <v>46</v>
      </c>
      <c r="C106" s="9">
        <v>6</v>
      </c>
      <c r="D106" s="6">
        <v>46</v>
      </c>
      <c r="E106" s="9">
        <v>7875</v>
      </c>
      <c r="F106" s="9">
        <v>7566</v>
      </c>
      <c r="G106" s="9">
        <f t="shared" si="3"/>
        <v>15441</v>
      </c>
      <c r="M106" s="9">
        <f t="shared" si="4"/>
        <v>7875</v>
      </c>
      <c r="N106" s="9">
        <f t="shared" si="4"/>
        <v>7566</v>
      </c>
      <c r="O106" s="9">
        <f t="shared" si="5"/>
        <v>15441</v>
      </c>
      <c r="P106" s="9">
        <v>3371</v>
      </c>
      <c r="U106" s="9" t="s">
        <v>23</v>
      </c>
    </row>
    <row r="107" spans="1:21">
      <c r="A107" s="7">
        <v>26115</v>
      </c>
      <c r="B107" s="9">
        <v>46</v>
      </c>
      <c r="C107" s="9">
        <v>7</v>
      </c>
      <c r="D107" s="6">
        <v>46</v>
      </c>
      <c r="E107" s="9">
        <v>7868</v>
      </c>
      <c r="F107" s="9">
        <v>7573</v>
      </c>
      <c r="G107" s="9">
        <f t="shared" si="3"/>
        <v>15441</v>
      </c>
      <c r="M107" s="9">
        <f t="shared" si="4"/>
        <v>7868</v>
      </c>
      <c r="N107" s="9">
        <f t="shared" si="4"/>
        <v>7573</v>
      </c>
      <c r="O107" s="9">
        <f t="shared" si="5"/>
        <v>15441</v>
      </c>
      <c r="P107" s="9">
        <v>3378</v>
      </c>
      <c r="U107" s="9" t="s">
        <v>23</v>
      </c>
    </row>
    <row r="108" spans="1:21">
      <c r="A108" s="7">
        <v>26146</v>
      </c>
      <c r="B108" s="9">
        <v>46</v>
      </c>
      <c r="C108" s="9">
        <v>8</v>
      </c>
      <c r="D108" s="6">
        <v>46</v>
      </c>
      <c r="E108" s="9">
        <v>7863</v>
      </c>
      <c r="F108" s="9">
        <v>7601</v>
      </c>
      <c r="G108" s="9">
        <f t="shared" si="3"/>
        <v>15464</v>
      </c>
      <c r="M108" s="9">
        <f t="shared" si="4"/>
        <v>7863</v>
      </c>
      <c r="N108" s="9">
        <f t="shared" si="4"/>
        <v>7601</v>
      </c>
      <c r="O108" s="9">
        <f t="shared" si="5"/>
        <v>15464</v>
      </c>
      <c r="P108" s="9">
        <v>3380</v>
      </c>
      <c r="U108" s="9" t="s">
        <v>23</v>
      </c>
    </row>
    <row r="109" spans="1:21">
      <c r="A109" s="7">
        <v>26146</v>
      </c>
      <c r="B109" s="9">
        <v>46</v>
      </c>
      <c r="C109" s="9">
        <v>8</v>
      </c>
      <c r="D109" s="6">
        <v>46</v>
      </c>
      <c r="E109" s="9">
        <v>5376</v>
      </c>
      <c r="F109" s="9">
        <v>5493</v>
      </c>
      <c r="G109" s="9">
        <f t="shared" si="3"/>
        <v>10869</v>
      </c>
      <c r="M109" s="9">
        <f t="shared" si="4"/>
        <v>5376</v>
      </c>
      <c r="N109" s="9">
        <f t="shared" si="4"/>
        <v>5493</v>
      </c>
      <c r="O109" s="9">
        <f t="shared" si="5"/>
        <v>10869</v>
      </c>
      <c r="P109" s="9">
        <v>2287</v>
      </c>
      <c r="U109" s="9" t="s">
        <v>24</v>
      </c>
    </row>
    <row r="110" spans="1:21">
      <c r="A110" s="7">
        <v>26177</v>
      </c>
      <c r="B110" s="9">
        <v>46</v>
      </c>
      <c r="C110" s="9">
        <v>9</v>
      </c>
      <c r="D110" s="6">
        <v>46</v>
      </c>
      <c r="E110" s="9">
        <v>7796</v>
      </c>
      <c r="F110" s="9">
        <v>7622</v>
      </c>
      <c r="G110" s="9">
        <f t="shared" si="3"/>
        <v>15418</v>
      </c>
      <c r="M110" s="9">
        <f t="shared" si="4"/>
        <v>7796</v>
      </c>
      <c r="N110" s="9">
        <f t="shared" si="4"/>
        <v>7622</v>
      </c>
      <c r="O110" s="9">
        <f t="shared" si="5"/>
        <v>15418</v>
      </c>
      <c r="P110" s="9">
        <v>3321</v>
      </c>
      <c r="U110" s="9" t="s">
        <v>23</v>
      </c>
    </row>
    <row r="111" spans="1:21">
      <c r="A111" s="7">
        <v>26207</v>
      </c>
      <c r="B111" s="9">
        <v>46</v>
      </c>
      <c r="C111" s="9">
        <v>10</v>
      </c>
      <c r="D111" s="6">
        <v>46</v>
      </c>
      <c r="E111" s="9">
        <v>7821</v>
      </c>
      <c r="F111" s="9">
        <v>7639</v>
      </c>
      <c r="G111" s="9">
        <f t="shared" si="3"/>
        <v>15460</v>
      </c>
      <c r="M111" s="9">
        <f t="shared" si="4"/>
        <v>7821</v>
      </c>
      <c r="N111" s="9">
        <f t="shared" si="4"/>
        <v>7639</v>
      </c>
      <c r="O111" s="9">
        <f t="shared" si="5"/>
        <v>15460</v>
      </c>
      <c r="P111" s="9">
        <v>3337</v>
      </c>
      <c r="U111" s="9" t="s">
        <v>23</v>
      </c>
    </row>
    <row r="112" spans="1:21">
      <c r="A112" s="4">
        <v>26240</v>
      </c>
      <c r="B112" s="9">
        <v>46</v>
      </c>
      <c r="C112" s="9">
        <v>11</v>
      </c>
      <c r="D112" s="6">
        <v>46</v>
      </c>
      <c r="E112" s="9">
        <f>7831+5378</f>
        <v>13209</v>
      </c>
      <c r="F112" s="9">
        <f>7658+5450</f>
        <v>13108</v>
      </c>
      <c r="G112" s="9">
        <f t="shared" si="3"/>
        <v>26317</v>
      </c>
      <c r="J112" s="9">
        <v>36</v>
      </c>
      <c r="K112" s="9">
        <v>30</v>
      </c>
      <c r="L112" s="9">
        <f t="shared" ref="L112:L175" si="6">J112+K112</f>
        <v>66</v>
      </c>
      <c r="M112" s="9">
        <f t="shared" ref="M112:N131" si="7">E112+J112</f>
        <v>13245</v>
      </c>
      <c r="N112" s="9">
        <f t="shared" si="7"/>
        <v>13138</v>
      </c>
      <c r="O112" s="9">
        <f t="shared" si="5"/>
        <v>26383</v>
      </c>
      <c r="P112" s="9">
        <v>5619</v>
      </c>
      <c r="U112" s="9" t="s">
        <v>25</v>
      </c>
    </row>
    <row r="113" spans="1:21">
      <c r="A113" s="4">
        <v>26267</v>
      </c>
      <c r="B113" s="9">
        <v>46</v>
      </c>
      <c r="C113" s="9">
        <v>12</v>
      </c>
      <c r="D113" s="6">
        <v>46</v>
      </c>
      <c r="E113" s="9">
        <f>7817+5393</f>
        <v>13210</v>
      </c>
      <c r="F113" s="9">
        <f>7776+5438</f>
        <v>13214</v>
      </c>
      <c r="G113" s="9">
        <f t="shared" si="3"/>
        <v>26424</v>
      </c>
      <c r="J113" s="9">
        <f>34+2</f>
        <v>36</v>
      </c>
      <c r="K113" s="9">
        <f>27+3</f>
        <v>30</v>
      </c>
      <c r="L113" s="9">
        <f t="shared" si="6"/>
        <v>66</v>
      </c>
      <c r="M113" s="9">
        <f t="shared" si="7"/>
        <v>13246</v>
      </c>
      <c r="N113" s="9">
        <f t="shared" si="7"/>
        <v>13244</v>
      </c>
      <c r="O113" s="9">
        <f t="shared" si="5"/>
        <v>26490</v>
      </c>
      <c r="P113" s="9">
        <v>5679</v>
      </c>
      <c r="U113" s="9" t="s">
        <v>25</v>
      </c>
    </row>
    <row r="114" spans="1:21">
      <c r="A114" s="4">
        <v>26298</v>
      </c>
      <c r="B114" s="9">
        <v>47</v>
      </c>
      <c r="C114" s="9">
        <v>1</v>
      </c>
      <c r="D114" s="6">
        <v>46</v>
      </c>
      <c r="E114" s="9">
        <f>7835+5407</f>
        <v>13242</v>
      </c>
      <c r="F114" s="9">
        <f>7780+5457</f>
        <v>13237</v>
      </c>
      <c r="G114" s="9">
        <f t="shared" si="3"/>
        <v>26479</v>
      </c>
      <c r="J114" s="9">
        <f>31+2</f>
        <v>33</v>
      </c>
      <c r="K114" s="9">
        <f>27+3</f>
        <v>30</v>
      </c>
      <c r="L114" s="9">
        <f t="shared" si="6"/>
        <v>63</v>
      </c>
      <c r="M114" s="9">
        <f t="shared" si="7"/>
        <v>13275</v>
      </c>
      <c r="N114" s="9">
        <f t="shared" si="7"/>
        <v>13267</v>
      </c>
      <c r="O114" s="9">
        <f t="shared" si="5"/>
        <v>26542</v>
      </c>
      <c r="P114" s="9">
        <v>5706</v>
      </c>
      <c r="Q114" s="9">
        <v>13082</v>
      </c>
      <c r="R114" s="9">
        <v>13005</v>
      </c>
      <c r="S114" s="9">
        <f t="shared" ref="S114:S129" si="8">Q114+R114</f>
        <v>26087</v>
      </c>
      <c r="T114" s="9">
        <v>5624</v>
      </c>
      <c r="U114" s="9" t="s">
        <v>25</v>
      </c>
    </row>
    <row r="115" spans="1:21">
      <c r="A115" s="4">
        <v>26329</v>
      </c>
      <c r="B115" s="9">
        <v>47</v>
      </c>
      <c r="C115" s="9">
        <v>2</v>
      </c>
      <c r="D115" s="6">
        <v>46</v>
      </c>
      <c r="E115" s="9">
        <f>7856+5417</f>
        <v>13273</v>
      </c>
      <c r="F115" s="9">
        <f>7795+5459</f>
        <v>13254</v>
      </c>
      <c r="G115" s="9">
        <f t="shared" si="3"/>
        <v>26527</v>
      </c>
      <c r="J115" s="9">
        <f>32+2</f>
        <v>34</v>
      </c>
      <c r="K115" s="9">
        <f>22+3</f>
        <v>25</v>
      </c>
      <c r="L115" s="9">
        <f t="shared" si="6"/>
        <v>59</v>
      </c>
      <c r="M115" s="9">
        <f t="shared" si="7"/>
        <v>13307</v>
      </c>
      <c r="N115" s="9">
        <f t="shared" si="7"/>
        <v>13279</v>
      </c>
      <c r="O115" s="9">
        <f t="shared" si="5"/>
        <v>26586</v>
      </c>
      <c r="P115" s="9">
        <v>5713</v>
      </c>
      <c r="Q115" s="9">
        <v>13157</v>
      </c>
      <c r="R115" s="9">
        <v>13024</v>
      </c>
      <c r="S115" s="9">
        <f t="shared" si="8"/>
        <v>26181</v>
      </c>
      <c r="T115" s="9">
        <v>5643</v>
      </c>
      <c r="U115" s="9" t="s">
        <v>25</v>
      </c>
    </row>
    <row r="116" spans="1:21">
      <c r="A116" s="4">
        <v>26358</v>
      </c>
      <c r="B116" s="9">
        <v>47</v>
      </c>
      <c r="C116" s="9">
        <v>3</v>
      </c>
      <c r="D116" s="6">
        <v>46</v>
      </c>
      <c r="E116" s="9">
        <f>7883+5438</f>
        <v>13321</v>
      </c>
      <c r="F116" s="9">
        <f>7791+5461</f>
        <v>13252</v>
      </c>
      <c r="G116" s="9">
        <f t="shared" si="3"/>
        <v>26573</v>
      </c>
      <c r="J116" s="9">
        <f>36+2</f>
        <v>38</v>
      </c>
      <c r="K116" s="9">
        <f>26+3</f>
        <v>29</v>
      </c>
      <c r="L116" s="9">
        <f t="shared" si="6"/>
        <v>67</v>
      </c>
      <c r="M116" s="9">
        <f t="shared" si="7"/>
        <v>13359</v>
      </c>
      <c r="N116" s="9">
        <f t="shared" si="7"/>
        <v>13281</v>
      </c>
      <c r="O116" s="9">
        <f t="shared" si="5"/>
        <v>26640</v>
      </c>
      <c r="P116" s="9">
        <v>5736</v>
      </c>
      <c r="Q116" s="9">
        <v>13209</v>
      </c>
      <c r="R116" s="9">
        <v>13025</v>
      </c>
      <c r="S116" s="9">
        <f t="shared" si="8"/>
        <v>26234</v>
      </c>
      <c r="T116" s="9">
        <v>5664</v>
      </c>
      <c r="U116" s="9" t="s">
        <v>25</v>
      </c>
    </row>
    <row r="117" spans="1:21">
      <c r="A117" s="4">
        <v>26389</v>
      </c>
      <c r="B117" s="9">
        <v>47</v>
      </c>
      <c r="C117" s="9">
        <v>4</v>
      </c>
      <c r="D117" s="6">
        <v>47</v>
      </c>
      <c r="E117" s="9">
        <f>7889+5437</f>
        <v>13326</v>
      </c>
      <c r="F117" s="9">
        <f>7792+5457</f>
        <v>13249</v>
      </c>
      <c r="G117" s="9">
        <f t="shared" si="3"/>
        <v>26575</v>
      </c>
      <c r="J117" s="9">
        <f>36+2</f>
        <v>38</v>
      </c>
      <c r="K117" s="9">
        <f>26+3</f>
        <v>29</v>
      </c>
      <c r="L117" s="9">
        <f t="shared" si="6"/>
        <v>67</v>
      </c>
      <c r="M117" s="9">
        <f t="shared" si="7"/>
        <v>13364</v>
      </c>
      <c r="N117" s="9">
        <f t="shared" si="7"/>
        <v>13278</v>
      </c>
      <c r="O117" s="9">
        <f t="shared" si="5"/>
        <v>26642</v>
      </c>
      <c r="P117" s="9">
        <v>5780</v>
      </c>
      <c r="Q117" s="9">
        <v>13214</v>
      </c>
      <c r="R117" s="9">
        <v>13022</v>
      </c>
      <c r="S117" s="9">
        <f t="shared" si="8"/>
        <v>26236</v>
      </c>
      <c r="T117" s="9">
        <v>5701</v>
      </c>
      <c r="U117" s="9" t="s">
        <v>25</v>
      </c>
    </row>
    <row r="118" spans="1:21">
      <c r="A118" s="4">
        <v>26419</v>
      </c>
      <c r="B118" s="9">
        <v>47</v>
      </c>
      <c r="C118" s="9">
        <v>5</v>
      </c>
      <c r="D118" s="6">
        <v>47</v>
      </c>
      <c r="E118" s="9">
        <f>7938+5455</f>
        <v>13393</v>
      </c>
      <c r="F118" s="9">
        <f>7854+5451</f>
        <v>13305</v>
      </c>
      <c r="G118" s="9">
        <f t="shared" si="3"/>
        <v>26698</v>
      </c>
      <c r="J118" s="9">
        <f>35+2</f>
        <v>37</v>
      </c>
      <c r="K118" s="9">
        <f>26+3</f>
        <v>29</v>
      </c>
      <c r="L118" s="9">
        <f t="shared" si="6"/>
        <v>66</v>
      </c>
      <c r="M118" s="9">
        <f t="shared" si="7"/>
        <v>13430</v>
      </c>
      <c r="N118" s="9">
        <f t="shared" si="7"/>
        <v>13334</v>
      </c>
      <c r="O118" s="9">
        <f t="shared" si="5"/>
        <v>26764</v>
      </c>
      <c r="P118" s="9">
        <v>5800</v>
      </c>
      <c r="U118" s="9" t="s">
        <v>25</v>
      </c>
    </row>
    <row r="119" spans="1:21">
      <c r="A119" s="4">
        <v>26450</v>
      </c>
      <c r="B119" s="9">
        <v>47</v>
      </c>
      <c r="C119" s="9">
        <v>6</v>
      </c>
      <c r="D119" s="6">
        <v>47</v>
      </c>
      <c r="E119" s="9">
        <f>7948+5456</f>
        <v>13404</v>
      </c>
      <c r="F119" s="9">
        <f>7858+5448</f>
        <v>13306</v>
      </c>
      <c r="G119" s="9">
        <f t="shared" si="3"/>
        <v>26710</v>
      </c>
      <c r="J119" s="9">
        <f>35+2</f>
        <v>37</v>
      </c>
      <c r="K119" s="9">
        <f>25+3</f>
        <v>28</v>
      </c>
      <c r="L119" s="9">
        <f t="shared" si="6"/>
        <v>65</v>
      </c>
      <c r="M119" s="9">
        <f t="shared" si="7"/>
        <v>13441</v>
      </c>
      <c r="N119" s="9">
        <f t="shared" si="7"/>
        <v>13334</v>
      </c>
      <c r="O119" s="9">
        <f t="shared" si="5"/>
        <v>26775</v>
      </c>
      <c r="P119" s="9">
        <v>5804</v>
      </c>
      <c r="U119" s="9" t="s">
        <v>25</v>
      </c>
    </row>
    <row r="120" spans="1:21">
      <c r="A120" s="4">
        <v>26480</v>
      </c>
      <c r="B120" s="9">
        <v>47</v>
      </c>
      <c r="C120" s="9">
        <v>7</v>
      </c>
      <c r="D120" s="6">
        <v>47</v>
      </c>
      <c r="E120" s="9">
        <f>7959+5474</f>
        <v>13433</v>
      </c>
      <c r="F120" s="9">
        <f>7854+5453</f>
        <v>13307</v>
      </c>
      <c r="G120" s="9">
        <f t="shared" si="3"/>
        <v>26740</v>
      </c>
      <c r="J120" s="9">
        <f>34+2</f>
        <v>36</v>
      </c>
      <c r="K120" s="9">
        <f>27+3</f>
        <v>30</v>
      </c>
      <c r="L120" s="9">
        <f t="shared" si="6"/>
        <v>66</v>
      </c>
      <c r="M120" s="9">
        <f t="shared" si="7"/>
        <v>13469</v>
      </c>
      <c r="N120" s="9">
        <f t="shared" si="7"/>
        <v>13337</v>
      </c>
      <c r="O120" s="9">
        <f t="shared" si="5"/>
        <v>26806</v>
      </c>
      <c r="P120" s="9">
        <v>5809</v>
      </c>
      <c r="U120" s="9" t="s">
        <v>25</v>
      </c>
    </row>
    <row r="121" spans="1:21">
      <c r="A121" s="4">
        <v>26511</v>
      </c>
      <c r="B121" s="9">
        <v>47</v>
      </c>
      <c r="C121" s="9">
        <v>8</v>
      </c>
      <c r="D121" s="6">
        <v>47</v>
      </c>
      <c r="E121" s="9">
        <f>7993+5478</f>
        <v>13471</v>
      </c>
      <c r="F121" s="9">
        <f>7872+5460</f>
        <v>13332</v>
      </c>
      <c r="G121" s="9">
        <f t="shared" si="3"/>
        <v>26803</v>
      </c>
      <c r="J121" s="9">
        <f>32+2</f>
        <v>34</v>
      </c>
      <c r="K121" s="9">
        <f>24+3</f>
        <v>27</v>
      </c>
      <c r="L121" s="9">
        <f t="shared" si="6"/>
        <v>61</v>
      </c>
      <c r="M121" s="9">
        <f t="shared" si="7"/>
        <v>13505</v>
      </c>
      <c r="N121" s="9">
        <f t="shared" si="7"/>
        <v>13359</v>
      </c>
      <c r="O121" s="9">
        <f t="shared" si="5"/>
        <v>26864</v>
      </c>
      <c r="P121" s="9">
        <v>5953</v>
      </c>
      <c r="U121" s="9" t="s">
        <v>25</v>
      </c>
    </row>
    <row r="122" spans="1:21">
      <c r="A122" s="4">
        <v>26542</v>
      </c>
      <c r="B122" s="9">
        <v>47</v>
      </c>
      <c r="C122" s="9">
        <v>9</v>
      </c>
      <c r="D122" s="6">
        <v>47</v>
      </c>
      <c r="E122" s="9">
        <f>8028+5496</f>
        <v>13524</v>
      </c>
      <c r="F122" s="9">
        <f>7897+5473</f>
        <v>13370</v>
      </c>
      <c r="G122" s="9">
        <f t="shared" si="3"/>
        <v>26894</v>
      </c>
      <c r="J122" s="9">
        <f>32+2</f>
        <v>34</v>
      </c>
      <c r="K122" s="9">
        <f>25+4</f>
        <v>29</v>
      </c>
      <c r="L122" s="9">
        <f t="shared" si="6"/>
        <v>63</v>
      </c>
      <c r="M122" s="9">
        <f t="shared" si="7"/>
        <v>13558</v>
      </c>
      <c r="N122" s="9">
        <f t="shared" si="7"/>
        <v>13399</v>
      </c>
      <c r="O122" s="9">
        <f t="shared" si="5"/>
        <v>26957</v>
      </c>
      <c r="P122" s="9">
        <v>5979</v>
      </c>
      <c r="U122" s="9" t="s">
        <v>25</v>
      </c>
    </row>
    <row r="123" spans="1:21">
      <c r="A123" s="4">
        <v>26572</v>
      </c>
      <c r="B123" s="9">
        <v>47</v>
      </c>
      <c r="C123" s="9">
        <v>10</v>
      </c>
      <c r="D123" s="6">
        <v>47</v>
      </c>
      <c r="E123" s="9">
        <f>8050+5492</f>
        <v>13542</v>
      </c>
      <c r="F123" s="9">
        <f>7914+5480</f>
        <v>13394</v>
      </c>
      <c r="G123" s="9">
        <f t="shared" si="3"/>
        <v>26936</v>
      </c>
      <c r="J123" s="9">
        <v>34</v>
      </c>
      <c r="K123" s="9">
        <v>29</v>
      </c>
      <c r="L123" s="9">
        <f t="shared" si="6"/>
        <v>63</v>
      </c>
      <c r="M123" s="9">
        <f t="shared" si="7"/>
        <v>13576</v>
      </c>
      <c r="N123" s="9">
        <f t="shared" si="7"/>
        <v>13423</v>
      </c>
      <c r="O123" s="9">
        <f t="shared" si="5"/>
        <v>26999</v>
      </c>
      <c r="P123" s="9">
        <v>5967</v>
      </c>
      <c r="U123" s="9" t="s">
        <v>25</v>
      </c>
    </row>
    <row r="124" spans="1:21">
      <c r="A124" s="4">
        <v>26603</v>
      </c>
      <c r="B124" s="9">
        <v>47</v>
      </c>
      <c r="C124" s="9">
        <v>11</v>
      </c>
      <c r="D124" s="6">
        <v>47</v>
      </c>
      <c r="E124" s="9">
        <f>7953+5511</f>
        <v>13464</v>
      </c>
      <c r="F124" s="9">
        <f>7904+5468</f>
        <v>13372</v>
      </c>
      <c r="G124" s="9">
        <f t="shared" si="3"/>
        <v>26836</v>
      </c>
      <c r="J124" s="9">
        <v>37</v>
      </c>
      <c r="K124" s="9">
        <v>32</v>
      </c>
      <c r="L124" s="9">
        <f t="shared" si="6"/>
        <v>69</v>
      </c>
      <c r="M124" s="9">
        <f t="shared" si="7"/>
        <v>13501</v>
      </c>
      <c r="N124" s="9">
        <f t="shared" si="7"/>
        <v>13404</v>
      </c>
      <c r="O124" s="9">
        <f t="shared" si="5"/>
        <v>26905</v>
      </c>
      <c r="P124" s="9">
        <v>5984</v>
      </c>
      <c r="U124" s="9" t="s">
        <v>25</v>
      </c>
    </row>
    <row r="125" spans="1:21">
      <c r="A125" s="4">
        <v>26633</v>
      </c>
      <c r="B125" s="9">
        <v>47</v>
      </c>
      <c r="C125" s="8">
        <v>12</v>
      </c>
      <c r="D125" s="6">
        <v>47</v>
      </c>
      <c r="E125" s="9">
        <f>7964+5536</f>
        <v>13500</v>
      </c>
      <c r="F125" s="9">
        <f>7912+5484</f>
        <v>13396</v>
      </c>
      <c r="G125" s="9">
        <f t="shared" si="3"/>
        <v>26896</v>
      </c>
      <c r="J125" s="9">
        <v>37</v>
      </c>
      <c r="K125" s="9">
        <v>32</v>
      </c>
      <c r="L125" s="9">
        <f t="shared" si="6"/>
        <v>69</v>
      </c>
      <c r="M125" s="9">
        <f t="shared" si="7"/>
        <v>13537</v>
      </c>
      <c r="N125" s="9">
        <f t="shared" si="7"/>
        <v>13428</v>
      </c>
      <c r="O125" s="9">
        <f t="shared" si="5"/>
        <v>26965</v>
      </c>
      <c r="P125" s="9">
        <v>6013</v>
      </c>
      <c r="U125" s="9" t="s">
        <v>25</v>
      </c>
    </row>
    <row r="126" spans="1:21">
      <c r="A126" s="4">
        <v>26664</v>
      </c>
      <c r="B126" s="9">
        <v>48</v>
      </c>
      <c r="C126" s="9">
        <v>1</v>
      </c>
      <c r="D126" s="6">
        <v>47</v>
      </c>
      <c r="E126" s="9">
        <f>7951+5552</f>
        <v>13503</v>
      </c>
      <c r="F126" s="9">
        <f>7897+5496</f>
        <v>13393</v>
      </c>
      <c r="G126" s="9">
        <f t="shared" si="3"/>
        <v>26896</v>
      </c>
      <c r="J126" s="9">
        <v>37</v>
      </c>
      <c r="K126" s="9">
        <v>32</v>
      </c>
      <c r="L126" s="9">
        <f t="shared" si="6"/>
        <v>69</v>
      </c>
      <c r="M126" s="9">
        <f t="shared" si="7"/>
        <v>13540</v>
      </c>
      <c r="N126" s="9">
        <f t="shared" si="7"/>
        <v>13425</v>
      </c>
      <c r="O126" s="9">
        <f t="shared" si="5"/>
        <v>26965</v>
      </c>
      <c r="P126" s="9">
        <v>6023</v>
      </c>
      <c r="Q126" s="9">
        <v>13390</v>
      </c>
      <c r="R126" s="9">
        <v>13169</v>
      </c>
      <c r="S126" s="9">
        <f t="shared" si="8"/>
        <v>26559</v>
      </c>
      <c r="T126" s="9">
        <v>5952</v>
      </c>
      <c r="U126" s="9" t="s">
        <v>25</v>
      </c>
    </row>
    <row r="127" spans="1:21">
      <c r="A127" s="4">
        <v>26695</v>
      </c>
      <c r="B127" s="9">
        <v>48</v>
      </c>
      <c r="C127" s="9">
        <v>2</v>
      </c>
      <c r="D127" s="6">
        <v>47</v>
      </c>
      <c r="E127" s="9">
        <f>7979+5554</f>
        <v>13533</v>
      </c>
      <c r="F127" s="9">
        <f>7893+5511</f>
        <v>13404</v>
      </c>
      <c r="G127" s="9">
        <f t="shared" si="3"/>
        <v>26937</v>
      </c>
      <c r="J127" s="9">
        <v>35</v>
      </c>
      <c r="K127" s="9">
        <v>32</v>
      </c>
      <c r="L127" s="9">
        <f t="shared" si="6"/>
        <v>67</v>
      </c>
      <c r="M127" s="9">
        <f t="shared" si="7"/>
        <v>13568</v>
      </c>
      <c r="N127" s="9">
        <f t="shared" si="7"/>
        <v>13436</v>
      </c>
      <c r="O127" s="9">
        <f t="shared" si="5"/>
        <v>27004</v>
      </c>
      <c r="P127" s="9">
        <v>6041</v>
      </c>
      <c r="Q127" s="9">
        <v>13418</v>
      </c>
      <c r="R127" s="9">
        <v>13180</v>
      </c>
      <c r="S127" s="9">
        <f t="shared" si="8"/>
        <v>26598</v>
      </c>
      <c r="T127" s="9">
        <v>5970</v>
      </c>
      <c r="U127" s="9" t="s">
        <v>25</v>
      </c>
    </row>
    <row r="128" spans="1:21">
      <c r="A128" s="4">
        <v>26723</v>
      </c>
      <c r="B128" s="9">
        <v>48</v>
      </c>
      <c r="C128" s="9">
        <v>3</v>
      </c>
      <c r="D128" s="6">
        <v>47</v>
      </c>
      <c r="E128" s="9">
        <f>8013+5581</f>
        <v>13594</v>
      </c>
      <c r="F128" s="9">
        <f>7905+5515</f>
        <v>13420</v>
      </c>
      <c r="G128" s="9">
        <f t="shared" si="3"/>
        <v>27014</v>
      </c>
      <c r="J128" s="9">
        <v>34</v>
      </c>
      <c r="K128" s="9">
        <v>32</v>
      </c>
      <c r="L128" s="9">
        <f t="shared" si="6"/>
        <v>66</v>
      </c>
      <c r="M128" s="9">
        <f t="shared" si="7"/>
        <v>13628</v>
      </c>
      <c r="N128" s="9">
        <f t="shared" si="7"/>
        <v>13452</v>
      </c>
      <c r="O128" s="9">
        <f t="shared" si="5"/>
        <v>27080</v>
      </c>
      <c r="P128" s="9">
        <v>6110</v>
      </c>
      <c r="Q128" s="9">
        <v>13478</v>
      </c>
      <c r="R128" s="9">
        <v>13196</v>
      </c>
      <c r="S128" s="9">
        <f t="shared" si="8"/>
        <v>26674</v>
      </c>
      <c r="T128" s="9">
        <v>6039</v>
      </c>
      <c r="U128" s="9" t="s">
        <v>25</v>
      </c>
    </row>
    <row r="129" spans="1:21">
      <c r="A129" s="4">
        <v>26754</v>
      </c>
      <c r="B129" s="9">
        <v>48</v>
      </c>
      <c r="C129" s="9">
        <v>4</v>
      </c>
      <c r="D129" s="6">
        <v>48</v>
      </c>
      <c r="E129" s="9">
        <f>8088+5563</f>
        <v>13651</v>
      </c>
      <c r="F129" s="9">
        <f>7988+5521</f>
        <v>13509</v>
      </c>
      <c r="G129" s="9">
        <f t="shared" si="3"/>
        <v>27160</v>
      </c>
      <c r="J129" s="9">
        <v>34</v>
      </c>
      <c r="K129" s="9">
        <v>33</v>
      </c>
      <c r="L129" s="9">
        <f t="shared" si="6"/>
        <v>67</v>
      </c>
      <c r="M129" s="9">
        <f t="shared" si="7"/>
        <v>13685</v>
      </c>
      <c r="N129" s="9">
        <f t="shared" si="7"/>
        <v>13542</v>
      </c>
      <c r="O129" s="9">
        <f t="shared" si="5"/>
        <v>27227</v>
      </c>
      <c r="P129" s="9">
        <v>6175</v>
      </c>
      <c r="Q129" s="9">
        <v>13535</v>
      </c>
      <c r="R129" s="9">
        <v>13286</v>
      </c>
      <c r="S129" s="9">
        <f t="shared" si="8"/>
        <v>26821</v>
      </c>
      <c r="T129" s="9">
        <v>6104</v>
      </c>
      <c r="U129" s="9" t="s">
        <v>25</v>
      </c>
    </row>
    <row r="130" spans="1:21">
      <c r="A130" s="4">
        <v>26784</v>
      </c>
      <c r="B130" s="9">
        <v>48</v>
      </c>
      <c r="C130" s="9">
        <v>5</v>
      </c>
      <c r="D130" s="6">
        <v>48</v>
      </c>
      <c r="E130" s="9">
        <f>8284+5596</f>
        <v>13880</v>
      </c>
      <c r="F130" s="9">
        <f>8199+5533</f>
        <v>13732</v>
      </c>
      <c r="G130" s="9">
        <f t="shared" si="3"/>
        <v>27612</v>
      </c>
      <c r="J130" s="9">
        <v>31</v>
      </c>
      <c r="K130" s="9">
        <v>32</v>
      </c>
      <c r="L130" s="9">
        <f t="shared" si="6"/>
        <v>63</v>
      </c>
      <c r="M130" s="9">
        <f t="shared" si="7"/>
        <v>13911</v>
      </c>
      <c r="N130" s="9">
        <f t="shared" si="7"/>
        <v>13764</v>
      </c>
      <c r="O130" s="9">
        <f t="shared" si="5"/>
        <v>27675</v>
      </c>
      <c r="P130" s="9">
        <v>6357</v>
      </c>
      <c r="U130" s="9" t="s">
        <v>25</v>
      </c>
    </row>
    <row r="131" spans="1:21">
      <c r="A131" s="4">
        <v>26815</v>
      </c>
      <c r="B131" s="9">
        <v>48</v>
      </c>
      <c r="C131" s="9">
        <v>6</v>
      </c>
      <c r="D131" s="6">
        <v>48</v>
      </c>
      <c r="E131" s="9">
        <f>8371+5606</f>
        <v>13977</v>
      </c>
      <c r="F131" s="9">
        <f>8283+5577</f>
        <v>13860</v>
      </c>
      <c r="G131" s="9">
        <f t="shared" si="3"/>
        <v>27837</v>
      </c>
      <c r="J131" s="9">
        <v>35</v>
      </c>
      <c r="K131" s="9">
        <v>34</v>
      </c>
      <c r="L131" s="9">
        <f t="shared" si="6"/>
        <v>69</v>
      </c>
      <c r="M131" s="9">
        <f t="shared" si="7"/>
        <v>14012</v>
      </c>
      <c r="N131" s="9">
        <f t="shared" si="7"/>
        <v>13894</v>
      </c>
      <c r="O131" s="9">
        <f t="shared" si="5"/>
        <v>27906</v>
      </c>
      <c r="P131" s="9">
        <v>6433</v>
      </c>
      <c r="U131" s="9" t="s">
        <v>25</v>
      </c>
    </row>
    <row r="132" spans="1:21">
      <c r="A132" s="4">
        <v>26845</v>
      </c>
      <c r="B132" s="9">
        <v>48</v>
      </c>
      <c r="C132" s="9">
        <v>7</v>
      </c>
      <c r="D132" s="6">
        <v>48</v>
      </c>
      <c r="E132" s="9">
        <f>8400+5609</f>
        <v>14009</v>
      </c>
      <c r="F132" s="9">
        <f>8307+5603</f>
        <v>13910</v>
      </c>
      <c r="G132" s="9">
        <f t="shared" si="3"/>
        <v>27919</v>
      </c>
      <c r="J132" s="9">
        <v>34</v>
      </c>
      <c r="K132" s="9">
        <v>29</v>
      </c>
      <c r="L132" s="9">
        <f t="shared" si="6"/>
        <v>63</v>
      </c>
      <c r="M132" s="9">
        <f t="shared" ref="M132:N151" si="9">E132+J132</f>
        <v>14043</v>
      </c>
      <c r="N132" s="9">
        <f t="shared" si="9"/>
        <v>13939</v>
      </c>
      <c r="O132" s="9">
        <f t="shared" si="5"/>
        <v>27982</v>
      </c>
      <c r="P132" s="9">
        <v>6465</v>
      </c>
      <c r="U132" s="9" t="s">
        <v>25</v>
      </c>
    </row>
    <row r="133" spans="1:21">
      <c r="A133" s="4">
        <v>26876</v>
      </c>
      <c r="B133" s="9">
        <v>48</v>
      </c>
      <c r="C133" s="9">
        <v>8</v>
      </c>
      <c r="D133" s="6">
        <v>48</v>
      </c>
      <c r="E133" s="9">
        <f>8467+5618</f>
        <v>14085</v>
      </c>
      <c r="F133" s="9">
        <f>8361+5593</f>
        <v>13954</v>
      </c>
      <c r="G133" s="9">
        <f t="shared" si="3"/>
        <v>28039</v>
      </c>
      <c r="J133" s="9">
        <v>32</v>
      </c>
      <c r="K133" s="9">
        <v>29</v>
      </c>
      <c r="L133" s="9">
        <f t="shared" si="6"/>
        <v>61</v>
      </c>
      <c r="M133" s="9">
        <f t="shared" si="9"/>
        <v>14117</v>
      </c>
      <c r="N133" s="9">
        <f t="shared" si="9"/>
        <v>13983</v>
      </c>
      <c r="O133" s="9">
        <f t="shared" si="5"/>
        <v>28100</v>
      </c>
      <c r="P133" s="9">
        <v>6526</v>
      </c>
      <c r="U133" s="9" t="s">
        <v>25</v>
      </c>
    </row>
    <row r="134" spans="1:21">
      <c r="A134" s="4">
        <v>26907</v>
      </c>
      <c r="B134" s="9">
        <v>48</v>
      </c>
      <c r="C134" s="9">
        <v>9</v>
      </c>
      <c r="D134" s="6">
        <v>48</v>
      </c>
      <c r="E134" s="9">
        <f>8528+5636</f>
        <v>14164</v>
      </c>
      <c r="F134" s="9">
        <f>8409+5607</f>
        <v>14016</v>
      </c>
      <c r="G134" s="9">
        <f t="shared" si="3"/>
        <v>28180</v>
      </c>
      <c r="J134" s="9">
        <v>32</v>
      </c>
      <c r="K134" s="9">
        <v>29</v>
      </c>
      <c r="L134" s="9">
        <f t="shared" si="6"/>
        <v>61</v>
      </c>
      <c r="M134" s="9">
        <f t="shared" si="9"/>
        <v>14196</v>
      </c>
      <c r="N134" s="9">
        <f t="shared" si="9"/>
        <v>14045</v>
      </c>
      <c r="O134" s="9">
        <f t="shared" si="5"/>
        <v>28241</v>
      </c>
      <c r="P134" s="9">
        <v>6567</v>
      </c>
      <c r="U134" s="9" t="s">
        <v>25</v>
      </c>
    </row>
    <row r="135" spans="1:21">
      <c r="A135" s="4">
        <v>26937</v>
      </c>
      <c r="B135" s="9">
        <v>48</v>
      </c>
      <c r="C135" s="9">
        <v>10</v>
      </c>
      <c r="D135" s="6">
        <v>48</v>
      </c>
      <c r="E135" s="9">
        <f>8558+5655</f>
        <v>14213</v>
      </c>
      <c r="F135" s="9">
        <f>8435+5612</f>
        <v>14047</v>
      </c>
      <c r="G135" s="9">
        <f t="shared" si="3"/>
        <v>28260</v>
      </c>
      <c r="J135" s="9">
        <f>29+2</f>
        <v>31</v>
      </c>
      <c r="K135" s="9">
        <f>23+5</f>
        <v>28</v>
      </c>
      <c r="L135" s="9">
        <f t="shared" si="6"/>
        <v>59</v>
      </c>
      <c r="M135" s="9">
        <f t="shared" si="9"/>
        <v>14244</v>
      </c>
      <c r="N135" s="9">
        <f t="shared" si="9"/>
        <v>14075</v>
      </c>
      <c r="O135" s="9">
        <f t="shared" si="5"/>
        <v>28319</v>
      </c>
      <c r="P135" s="9">
        <v>6589</v>
      </c>
      <c r="U135" s="9" t="s">
        <v>25</v>
      </c>
    </row>
    <row r="136" spans="1:21">
      <c r="A136" s="4">
        <v>26968</v>
      </c>
      <c r="B136" s="9">
        <v>48</v>
      </c>
      <c r="C136" s="9">
        <v>11</v>
      </c>
      <c r="D136" s="6">
        <v>48</v>
      </c>
      <c r="E136" s="9">
        <f>8591+5679</f>
        <v>14270</v>
      </c>
      <c r="F136" s="9">
        <f>8481+5622</f>
        <v>14103</v>
      </c>
      <c r="G136" s="9">
        <f t="shared" si="3"/>
        <v>28373</v>
      </c>
      <c r="J136" s="9">
        <f>29+4</f>
        <v>33</v>
      </c>
      <c r="K136" s="9">
        <f>26+7</f>
        <v>33</v>
      </c>
      <c r="L136" s="9">
        <f t="shared" si="6"/>
        <v>66</v>
      </c>
      <c r="M136" s="9">
        <f t="shared" si="9"/>
        <v>14303</v>
      </c>
      <c r="N136" s="9">
        <f t="shared" si="9"/>
        <v>14136</v>
      </c>
      <c r="O136" s="9">
        <f t="shared" si="5"/>
        <v>28439</v>
      </c>
      <c r="P136" s="9">
        <v>6629</v>
      </c>
      <c r="U136" s="9" t="s">
        <v>25</v>
      </c>
    </row>
    <row r="137" spans="1:21">
      <c r="A137" s="4">
        <v>26998</v>
      </c>
      <c r="B137" s="9">
        <v>48</v>
      </c>
      <c r="C137" s="8">
        <v>12</v>
      </c>
      <c r="D137" s="6">
        <v>48</v>
      </c>
      <c r="E137" s="9">
        <f>8638+5696</f>
        <v>14334</v>
      </c>
      <c r="F137" s="9">
        <f>8518+5645</f>
        <v>14163</v>
      </c>
      <c r="G137" s="9">
        <f t="shared" si="3"/>
        <v>28497</v>
      </c>
      <c r="J137" s="9">
        <f>31+3</f>
        <v>34</v>
      </c>
      <c r="K137" s="9">
        <f>26+7</f>
        <v>33</v>
      </c>
      <c r="L137" s="9">
        <f t="shared" si="6"/>
        <v>67</v>
      </c>
      <c r="M137" s="9">
        <f t="shared" si="9"/>
        <v>14368</v>
      </c>
      <c r="N137" s="9">
        <f t="shared" si="9"/>
        <v>14196</v>
      </c>
      <c r="O137" s="9">
        <f t="shared" si="5"/>
        <v>28564</v>
      </c>
      <c r="P137" s="9">
        <v>6672</v>
      </c>
      <c r="U137" s="9" t="s">
        <v>25</v>
      </c>
    </row>
    <row r="138" spans="1:21">
      <c r="A138" s="4">
        <v>27029</v>
      </c>
      <c r="B138" s="9">
        <v>49</v>
      </c>
      <c r="C138" s="9">
        <v>1</v>
      </c>
      <c r="D138" s="6">
        <v>48</v>
      </c>
      <c r="E138" s="9">
        <f>8681+5734</f>
        <v>14415</v>
      </c>
      <c r="F138" s="9">
        <f>8563+5686</f>
        <v>14249</v>
      </c>
      <c r="G138" s="9">
        <f t="shared" si="3"/>
        <v>28664</v>
      </c>
      <c r="J138" s="9">
        <f>29+3</f>
        <v>32</v>
      </c>
      <c r="K138" s="9">
        <f>25+7</f>
        <v>32</v>
      </c>
      <c r="L138" s="9">
        <f t="shared" si="6"/>
        <v>64</v>
      </c>
      <c r="M138" s="9">
        <f t="shared" si="9"/>
        <v>14447</v>
      </c>
      <c r="N138" s="9">
        <f t="shared" si="9"/>
        <v>14281</v>
      </c>
      <c r="O138" s="9">
        <f t="shared" si="5"/>
        <v>28728</v>
      </c>
      <c r="P138" s="9">
        <v>6715</v>
      </c>
      <c r="Q138" s="9">
        <v>14297</v>
      </c>
      <c r="R138" s="9">
        <v>14025</v>
      </c>
      <c r="S138" s="9">
        <f>Q138+R138</f>
        <v>28322</v>
      </c>
      <c r="T138" s="9">
        <v>6644</v>
      </c>
      <c r="U138" s="9" t="s">
        <v>25</v>
      </c>
    </row>
    <row r="139" spans="1:21">
      <c r="A139" s="4">
        <v>27060</v>
      </c>
      <c r="B139" s="9">
        <v>49</v>
      </c>
      <c r="C139" s="9">
        <v>2</v>
      </c>
      <c r="D139" s="6">
        <v>48</v>
      </c>
      <c r="E139" s="9">
        <f>8698+5753</f>
        <v>14451</v>
      </c>
      <c r="F139" s="9">
        <f>8571+5713</f>
        <v>14284</v>
      </c>
      <c r="G139" s="9">
        <f t="shared" si="3"/>
        <v>28735</v>
      </c>
      <c r="J139" s="9">
        <f>30+3</f>
        <v>33</v>
      </c>
      <c r="K139" s="9">
        <f>25+7</f>
        <v>32</v>
      </c>
      <c r="L139" s="9">
        <f t="shared" si="6"/>
        <v>65</v>
      </c>
      <c r="M139" s="9">
        <f t="shared" si="9"/>
        <v>14484</v>
      </c>
      <c r="N139" s="9">
        <f t="shared" si="9"/>
        <v>14316</v>
      </c>
      <c r="O139" s="9">
        <f t="shared" si="5"/>
        <v>28800</v>
      </c>
      <c r="P139" s="9">
        <v>6728</v>
      </c>
      <c r="Q139" s="9">
        <v>14334</v>
      </c>
      <c r="R139" s="9">
        <v>14060</v>
      </c>
      <c r="S139" s="9">
        <f>Q139+R139</f>
        <v>28394</v>
      </c>
      <c r="T139" s="9">
        <v>6657</v>
      </c>
      <c r="U139" s="9" t="s">
        <v>25</v>
      </c>
    </row>
    <row r="140" spans="1:21">
      <c r="A140" s="4">
        <v>27088</v>
      </c>
      <c r="B140" s="9">
        <v>49</v>
      </c>
      <c r="C140" s="9">
        <v>3</v>
      </c>
      <c r="D140" s="6">
        <v>48</v>
      </c>
      <c r="E140" s="9">
        <f>8720+5776</f>
        <v>14496</v>
      </c>
      <c r="F140" s="9">
        <f>8580+5747</f>
        <v>14327</v>
      </c>
      <c r="G140" s="9">
        <f t="shared" si="3"/>
        <v>28823</v>
      </c>
      <c r="J140" s="9">
        <f>30+3</f>
        <v>33</v>
      </c>
      <c r="K140" s="9">
        <f>25+7</f>
        <v>32</v>
      </c>
      <c r="L140" s="9">
        <f t="shared" si="6"/>
        <v>65</v>
      </c>
      <c r="M140" s="9">
        <f t="shared" si="9"/>
        <v>14529</v>
      </c>
      <c r="N140" s="9">
        <f t="shared" si="9"/>
        <v>14359</v>
      </c>
      <c r="O140" s="9">
        <f t="shared" si="5"/>
        <v>28888</v>
      </c>
      <c r="P140" s="9">
        <v>6771</v>
      </c>
      <c r="Q140" s="9">
        <v>14379</v>
      </c>
      <c r="R140" s="9">
        <v>14103</v>
      </c>
      <c r="S140" s="9">
        <f>Q140+R140</f>
        <v>28482</v>
      </c>
      <c r="T140" s="9">
        <v>6700</v>
      </c>
      <c r="U140" s="9" t="s">
        <v>25</v>
      </c>
    </row>
    <row r="141" spans="1:21">
      <c r="A141" s="4">
        <v>27119</v>
      </c>
      <c r="B141" s="9">
        <v>49</v>
      </c>
      <c r="C141" s="9">
        <v>4</v>
      </c>
      <c r="D141" s="6">
        <v>49</v>
      </c>
      <c r="E141" s="9">
        <f>8761+5814</f>
        <v>14575</v>
      </c>
      <c r="F141" s="9">
        <f>8632+5781</f>
        <v>14413</v>
      </c>
      <c r="G141" s="9">
        <f t="shared" si="3"/>
        <v>28988</v>
      </c>
      <c r="J141" s="9">
        <f>30+3</f>
        <v>33</v>
      </c>
      <c r="K141" s="9">
        <f>26+7</f>
        <v>33</v>
      </c>
      <c r="L141" s="9">
        <f t="shared" si="6"/>
        <v>66</v>
      </c>
      <c r="M141" s="9">
        <f t="shared" si="9"/>
        <v>14608</v>
      </c>
      <c r="N141" s="9">
        <f t="shared" si="9"/>
        <v>14446</v>
      </c>
      <c r="O141" s="9">
        <f t="shared" si="5"/>
        <v>29054</v>
      </c>
      <c r="P141" s="9">
        <v>6842</v>
      </c>
      <c r="Q141" s="9">
        <v>14458</v>
      </c>
      <c r="R141" s="9">
        <v>14190</v>
      </c>
      <c r="S141" s="9">
        <f>Q141+R141</f>
        <v>28648</v>
      </c>
      <c r="T141" s="9">
        <v>6771</v>
      </c>
      <c r="U141" s="9" t="s">
        <v>25</v>
      </c>
    </row>
    <row r="142" spans="1:21">
      <c r="A142" s="4">
        <v>27149</v>
      </c>
      <c r="B142" s="9">
        <v>49</v>
      </c>
      <c r="C142" s="9">
        <v>5</v>
      </c>
      <c r="D142" s="6">
        <v>49</v>
      </c>
      <c r="E142" s="9">
        <f>8892+5856</f>
        <v>14748</v>
      </c>
      <c r="F142" s="9">
        <f>8748+5835</f>
        <v>14583</v>
      </c>
      <c r="G142" s="9">
        <f t="shared" si="3"/>
        <v>29331</v>
      </c>
      <c r="J142" s="9">
        <f>31+3</f>
        <v>34</v>
      </c>
      <c r="K142" s="9">
        <f>31+7</f>
        <v>38</v>
      </c>
      <c r="L142" s="9">
        <f t="shared" si="6"/>
        <v>72</v>
      </c>
      <c r="M142" s="9">
        <f t="shared" si="9"/>
        <v>14782</v>
      </c>
      <c r="N142" s="9">
        <f t="shared" si="9"/>
        <v>14621</v>
      </c>
      <c r="O142" s="9">
        <f t="shared" si="5"/>
        <v>29403</v>
      </c>
      <c r="P142" s="9">
        <v>6977</v>
      </c>
      <c r="U142" s="9" t="s">
        <v>25</v>
      </c>
    </row>
    <row r="143" spans="1:21">
      <c r="A143" s="4">
        <v>27180</v>
      </c>
      <c r="B143" s="9">
        <v>49</v>
      </c>
      <c r="C143" s="9">
        <v>6</v>
      </c>
      <c r="D143" s="6">
        <v>49</v>
      </c>
      <c r="E143" s="9">
        <f>8969+5880</f>
        <v>14849</v>
      </c>
      <c r="F143" s="9">
        <f>8777+5873</f>
        <v>14650</v>
      </c>
      <c r="G143" s="9">
        <f t="shared" si="3"/>
        <v>29499</v>
      </c>
      <c r="J143" s="9">
        <f>30+3</f>
        <v>33</v>
      </c>
      <c r="K143" s="9">
        <f>30+7</f>
        <v>37</v>
      </c>
      <c r="L143" s="9">
        <f t="shared" si="6"/>
        <v>70</v>
      </c>
      <c r="M143" s="9">
        <f t="shared" si="9"/>
        <v>14882</v>
      </c>
      <c r="N143" s="9">
        <f t="shared" si="9"/>
        <v>14687</v>
      </c>
      <c r="O143" s="9">
        <f t="shared" si="5"/>
        <v>29569</v>
      </c>
      <c r="P143" s="9">
        <v>7048</v>
      </c>
      <c r="U143" s="9" t="s">
        <v>25</v>
      </c>
    </row>
    <row r="144" spans="1:21">
      <c r="A144" s="4">
        <v>27210</v>
      </c>
      <c r="B144" s="9">
        <v>49</v>
      </c>
      <c r="C144" s="9">
        <v>7</v>
      </c>
      <c r="D144" s="6">
        <v>49</v>
      </c>
      <c r="E144" s="9">
        <f>8999+5904</f>
        <v>14903</v>
      </c>
      <c r="F144" s="9">
        <f>8813+5909</f>
        <v>14722</v>
      </c>
      <c r="G144" s="9">
        <f t="shared" si="3"/>
        <v>29625</v>
      </c>
      <c r="J144" s="9">
        <f>32+3</f>
        <v>35</v>
      </c>
      <c r="K144" s="9">
        <f>29+7</f>
        <v>36</v>
      </c>
      <c r="L144" s="9">
        <f t="shared" si="6"/>
        <v>71</v>
      </c>
      <c r="M144" s="9">
        <f t="shared" si="9"/>
        <v>14938</v>
      </c>
      <c r="N144" s="9">
        <f t="shared" si="9"/>
        <v>14758</v>
      </c>
      <c r="O144" s="9">
        <f t="shared" si="5"/>
        <v>29696</v>
      </c>
      <c r="P144" s="9">
        <v>7076</v>
      </c>
      <c r="U144" s="9" t="s">
        <v>25</v>
      </c>
    </row>
    <row r="145" spans="1:22">
      <c r="A145" s="4">
        <v>27241</v>
      </c>
      <c r="B145" s="9">
        <v>49</v>
      </c>
      <c r="C145" s="9">
        <v>8</v>
      </c>
      <c r="D145" s="6">
        <v>49</v>
      </c>
      <c r="E145" s="9">
        <f>9026+5934</f>
        <v>14960</v>
      </c>
      <c r="F145" s="9">
        <f>8840+5944</f>
        <v>14784</v>
      </c>
      <c r="G145" s="9">
        <f t="shared" si="3"/>
        <v>29744</v>
      </c>
      <c r="J145" s="9">
        <f>33+3</f>
        <v>36</v>
      </c>
      <c r="K145" s="9">
        <f>26+7</f>
        <v>33</v>
      </c>
      <c r="L145" s="9">
        <f t="shared" si="6"/>
        <v>69</v>
      </c>
      <c r="M145" s="9">
        <f t="shared" si="9"/>
        <v>14996</v>
      </c>
      <c r="N145" s="9">
        <f t="shared" si="9"/>
        <v>14817</v>
      </c>
      <c r="O145" s="9">
        <f t="shared" si="5"/>
        <v>29813</v>
      </c>
      <c r="P145" s="9">
        <v>7134</v>
      </c>
      <c r="U145" s="9" t="s">
        <v>25</v>
      </c>
    </row>
    <row r="146" spans="1:22">
      <c r="A146" s="4">
        <v>27272</v>
      </c>
      <c r="B146" s="9">
        <v>49</v>
      </c>
      <c r="C146" s="9">
        <v>9</v>
      </c>
      <c r="D146" s="6">
        <v>49</v>
      </c>
      <c r="E146" s="9">
        <f>9091+5963</f>
        <v>15054</v>
      </c>
      <c r="F146" s="9">
        <f>8885+5976</f>
        <v>14861</v>
      </c>
      <c r="G146" s="9">
        <f t="shared" si="3"/>
        <v>29915</v>
      </c>
      <c r="J146" s="9">
        <f>34+3</f>
        <v>37</v>
      </c>
      <c r="K146" s="9">
        <f>27+7</f>
        <v>34</v>
      </c>
      <c r="L146" s="9">
        <f t="shared" si="6"/>
        <v>71</v>
      </c>
      <c r="M146" s="9">
        <f t="shared" si="9"/>
        <v>15091</v>
      </c>
      <c r="N146" s="9">
        <f t="shared" si="9"/>
        <v>14895</v>
      </c>
      <c r="O146" s="9">
        <f t="shared" si="5"/>
        <v>29986</v>
      </c>
      <c r="P146" s="9">
        <v>7183</v>
      </c>
      <c r="U146" s="9" t="s">
        <v>25</v>
      </c>
    </row>
    <row r="147" spans="1:22">
      <c r="A147" s="4">
        <v>27302</v>
      </c>
      <c r="B147" s="9">
        <v>49</v>
      </c>
      <c r="C147" s="9">
        <v>10</v>
      </c>
      <c r="D147" s="6">
        <v>49</v>
      </c>
      <c r="E147" s="9">
        <f>9121+6006</f>
        <v>15127</v>
      </c>
      <c r="F147" s="9">
        <f>8904+6037</f>
        <v>14941</v>
      </c>
      <c r="G147" s="9">
        <f t="shared" si="3"/>
        <v>30068</v>
      </c>
      <c r="J147" s="9">
        <f>36+3</f>
        <v>39</v>
      </c>
      <c r="K147" s="9">
        <f>32+7</f>
        <v>39</v>
      </c>
      <c r="L147" s="9">
        <f t="shared" si="6"/>
        <v>78</v>
      </c>
      <c r="M147" s="9">
        <f t="shared" si="9"/>
        <v>15166</v>
      </c>
      <c r="N147" s="9">
        <f t="shared" si="9"/>
        <v>14980</v>
      </c>
      <c r="O147" s="9">
        <f t="shared" si="5"/>
        <v>30146</v>
      </c>
      <c r="P147" s="9">
        <v>7223</v>
      </c>
      <c r="U147" s="9" t="s">
        <v>25</v>
      </c>
      <c r="V147" s="9" t="s">
        <v>26</v>
      </c>
    </row>
    <row r="148" spans="1:22">
      <c r="A148" s="4">
        <v>27333</v>
      </c>
      <c r="B148" s="9">
        <v>49</v>
      </c>
      <c r="C148" s="9">
        <v>11</v>
      </c>
      <c r="D148" s="6">
        <v>49</v>
      </c>
      <c r="E148" s="9">
        <f>9137+6071</f>
        <v>15208</v>
      </c>
      <c r="F148" s="9">
        <f>8904+6091</f>
        <v>14995</v>
      </c>
      <c r="G148" s="9">
        <f t="shared" si="3"/>
        <v>30203</v>
      </c>
      <c r="J148" s="9">
        <f>36+3</f>
        <v>39</v>
      </c>
      <c r="K148" s="9">
        <f>34+8</f>
        <v>42</v>
      </c>
      <c r="L148" s="9">
        <f t="shared" si="6"/>
        <v>81</v>
      </c>
      <c r="M148" s="9">
        <f t="shared" si="9"/>
        <v>15247</v>
      </c>
      <c r="N148" s="9">
        <f t="shared" si="9"/>
        <v>15037</v>
      </c>
      <c r="O148" s="9">
        <f t="shared" si="5"/>
        <v>30284</v>
      </c>
      <c r="P148" s="9">
        <v>7270</v>
      </c>
      <c r="U148" s="9" t="s">
        <v>25</v>
      </c>
    </row>
    <row r="149" spans="1:22">
      <c r="A149" s="4">
        <v>27363</v>
      </c>
      <c r="B149" s="9">
        <v>49</v>
      </c>
      <c r="C149" s="8">
        <v>12</v>
      </c>
      <c r="D149" s="6">
        <v>49</v>
      </c>
      <c r="E149" s="9">
        <f>9196+6149</f>
        <v>15345</v>
      </c>
      <c r="F149" s="9">
        <f>8975+6176</f>
        <v>15151</v>
      </c>
      <c r="G149" s="9">
        <f t="shared" si="3"/>
        <v>30496</v>
      </c>
      <c r="J149" s="9">
        <f>35+3</f>
        <v>38</v>
      </c>
      <c r="K149" s="9">
        <f>34+8</f>
        <v>42</v>
      </c>
      <c r="L149" s="9">
        <f t="shared" si="6"/>
        <v>80</v>
      </c>
      <c r="M149" s="9">
        <f t="shared" si="9"/>
        <v>15383</v>
      </c>
      <c r="N149" s="9">
        <f t="shared" si="9"/>
        <v>15193</v>
      </c>
      <c r="O149" s="9">
        <f t="shared" si="5"/>
        <v>30576</v>
      </c>
      <c r="P149" s="9">
        <v>7351</v>
      </c>
      <c r="U149" s="9" t="s">
        <v>25</v>
      </c>
    </row>
    <row r="150" spans="1:22">
      <c r="A150" s="4">
        <v>27394</v>
      </c>
      <c r="B150" s="9">
        <v>50</v>
      </c>
      <c r="C150" s="9">
        <v>1</v>
      </c>
      <c r="D150" s="6">
        <v>49</v>
      </c>
      <c r="E150" s="9">
        <f>9233+6226</f>
        <v>15459</v>
      </c>
      <c r="F150" s="9">
        <f>9003+6233</f>
        <v>15236</v>
      </c>
      <c r="G150" s="9">
        <f t="shared" si="3"/>
        <v>30695</v>
      </c>
      <c r="J150" s="9">
        <f>35+3</f>
        <v>38</v>
      </c>
      <c r="K150" s="9">
        <f>34+8</f>
        <v>42</v>
      </c>
      <c r="L150" s="9">
        <f t="shared" si="6"/>
        <v>80</v>
      </c>
      <c r="M150" s="9">
        <f t="shared" si="9"/>
        <v>15497</v>
      </c>
      <c r="N150" s="9">
        <f t="shared" si="9"/>
        <v>15278</v>
      </c>
      <c r="O150" s="9">
        <f t="shared" si="5"/>
        <v>30775</v>
      </c>
      <c r="P150" s="9">
        <v>7392</v>
      </c>
      <c r="Q150" s="9">
        <v>15347</v>
      </c>
      <c r="R150" s="9">
        <v>15022</v>
      </c>
      <c r="S150" s="9">
        <f>Q150+R150</f>
        <v>30369</v>
      </c>
      <c r="T150" s="9">
        <v>7321</v>
      </c>
      <c r="U150" s="9" t="s">
        <v>25</v>
      </c>
    </row>
    <row r="151" spans="1:22">
      <c r="A151" s="4">
        <v>27425</v>
      </c>
      <c r="B151" s="9">
        <v>50</v>
      </c>
      <c r="C151" s="9">
        <v>2</v>
      </c>
      <c r="D151" s="6">
        <v>49</v>
      </c>
      <c r="E151" s="9">
        <f>9266+6287</f>
        <v>15553</v>
      </c>
      <c r="F151" s="9">
        <f>9023+6279</f>
        <v>15302</v>
      </c>
      <c r="G151" s="9">
        <f t="shared" si="3"/>
        <v>30855</v>
      </c>
      <c r="J151" s="9">
        <f>35+3</f>
        <v>38</v>
      </c>
      <c r="K151" s="9">
        <f>36+8</f>
        <v>44</v>
      </c>
      <c r="L151" s="9">
        <f t="shared" si="6"/>
        <v>82</v>
      </c>
      <c r="M151" s="9">
        <f t="shared" si="9"/>
        <v>15591</v>
      </c>
      <c r="N151" s="9">
        <f t="shared" si="9"/>
        <v>15346</v>
      </c>
      <c r="O151" s="9">
        <f t="shared" si="5"/>
        <v>30937</v>
      </c>
      <c r="P151" s="9">
        <v>7447</v>
      </c>
      <c r="Q151" s="9">
        <v>15441</v>
      </c>
      <c r="R151" s="9">
        <v>15090</v>
      </c>
      <c r="S151" s="9">
        <f>Q151+R151</f>
        <v>30531</v>
      </c>
      <c r="T151" s="9">
        <v>7376</v>
      </c>
      <c r="U151" s="9" t="s">
        <v>25</v>
      </c>
    </row>
    <row r="152" spans="1:22">
      <c r="A152" s="4">
        <v>27453</v>
      </c>
      <c r="B152" s="9">
        <v>50</v>
      </c>
      <c r="C152" s="9">
        <v>3</v>
      </c>
      <c r="D152" s="6">
        <v>49</v>
      </c>
      <c r="E152" s="9">
        <f>9267+6312</f>
        <v>15579</v>
      </c>
      <c r="F152" s="9">
        <f>9039+6307</f>
        <v>15346</v>
      </c>
      <c r="G152" s="9">
        <f t="shared" si="3"/>
        <v>30925</v>
      </c>
      <c r="J152" s="9">
        <f>34+3</f>
        <v>37</v>
      </c>
      <c r="K152" s="9">
        <f>36+8</f>
        <v>44</v>
      </c>
      <c r="L152" s="9">
        <f t="shared" si="6"/>
        <v>81</v>
      </c>
      <c r="M152" s="9">
        <f t="shared" ref="M152:N171" si="10">E152+J152</f>
        <v>15616</v>
      </c>
      <c r="N152" s="9">
        <f t="shared" si="10"/>
        <v>15390</v>
      </c>
      <c r="O152" s="9">
        <f t="shared" si="5"/>
        <v>31006</v>
      </c>
      <c r="P152" s="9">
        <v>7473</v>
      </c>
      <c r="Q152" s="9">
        <v>15466</v>
      </c>
      <c r="R152" s="9">
        <v>15134</v>
      </c>
      <c r="S152" s="9">
        <f>Q152+R152</f>
        <v>30600</v>
      </c>
      <c r="T152" s="9">
        <v>7402</v>
      </c>
      <c r="U152" s="9" t="s">
        <v>25</v>
      </c>
    </row>
    <row r="153" spans="1:22">
      <c r="A153" s="4">
        <v>27484</v>
      </c>
      <c r="B153" s="9">
        <v>50</v>
      </c>
      <c r="C153" s="9">
        <v>4</v>
      </c>
      <c r="D153" s="6">
        <v>50</v>
      </c>
      <c r="E153" s="9">
        <f>9250+6373</f>
        <v>15623</v>
      </c>
      <c r="F153" s="9">
        <f>9061+6359</f>
        <v>15420</v>
      </c>
      <c r="G153" s="9">
        <f t="shared" si="3"/>
        <v>31043</v>
      </c>
      <c r="J153" s="9">
        <f>34+3</f>
        <v>37</v>
      </c>
      <c r="K153" s="9">
        <f>35+8</f>
        <v>43</v>
      </c>
      <c r="L153" s="9">
        <f t="shared" si="6"/>
        <v>80</v>
      </c>
      <c r="M153" s="9">
        <f t="shared" si="10"/>
        <v>15660</v>
      </c>
      <c r="N153" s="9">
        <f t="shared" si="10"/>
        <v>15463</v>
      </c>
      <c r="O153" s="9">
        <f t="shared" si="5"/>
        <v>31123</v>
      </c>
      <c r="P153" s="9">
        <v>7518</v>
      </c>
      <c r="Q153" s="9">
        <v>15510</v>
      </c>
      <c r="R153" s="9">
        <v>15207</v>
      </c>
      <c r="S153" s="9">
        <f>Q153+R153</f>
        <v>30717</v>
      </c>
      <c r="T153" s="9">
        <v>7447</v>
      </c>
      <c r="U153" s="9" t="s">
        <v>25</v>
      </c>
    </row>
    <row r="154" spans="1:22">
      <c r="A154" s="4">
        <v>27514</v>
      </c>
      <c r="B154" s="9">
        <v>50</v>
      </c>
      <c r="C154" s="9">
        <v>5</v>
      </c>
      <c r="D154" s="6">
        <v>50</v>
      </c>
      <c r="E154" s="9">
        <f>9406+6401</f>
        <v>15807</v>
      </c>
      <c r="F154" s="9">
        <f>9144+6384</f>
        <v>15528</v>
      </c>
      <c r="G154" s="9">
        <f t="shared" si="3"/>
        <v>31335</v>
      </c>
      <c r="J154" s="9">
        <f>29+3</f>
        <v>32</v>
      </c>
      <c r="K154" s="9">
        <f>32+8</f>
        <v>40</v>
      </c>
      <c r="L154" s="9">
        <f t="shared" si="6"/>
        <v>72</v>
      </c>
      <c r="M154" s="9">
        <f t="shared" si="10"/>
        <v>15839</v>
      </c>
      <c r="N154" s="9">
        <f t="shared" si="10"/>
        <v>15568</v>
      </c>
      <c r="O154" s="9">
        <f t="shared" si="5"/>
        <v>31407</v>
      </c>
      <c r="P154" s="9">
        <v>7663</v>
      </c>
      <c r="U154" s="9" t="s">
        <v>25</v>
      </c>
    </row>
    <row r="155" spans="1:22">
      <c r="A155" s="4">
        <v>27545</v>
      </c>
      <c r="B155" s="9">
        <v>50</v>
      </c>
      <c r="C155" s="9">
        <v>6</v>
      </c>
      <c r="D155" s="6">
        <v>50</v>
      </c>
      <c r="E155" s="9">
        <f>9433+6422</f>
        <v>15855</v>
      </c>
      <c r="F155" s="9">
        <f>9156+6411</f>
        <v>15567</v>
      </c>
      <c r="G155" s="9">
        <f t="shared" si="3"/>
        <v>31422</v>
      </c>
      <c r="J155" s="9">
        <f>32+3</f>
        <v>35</v>
      </c>
      <c r="K155" s="9">
        <f>36+8</f>
        <v>44</v>
      </c>
      <c r="L155" s="9">
        <f t="shared" si="6"/>
        <v>79</v>
      </c>
      <c r="M155" s="9">
        <f t="shared" si="10"/>
        <v>15890</v>
      </c>
      <c r="N155" s="9">
        <f t="shared" si="10"/>
        <v>15611</v>
      </c>
      <c r="O155" s="9">
        <f t="shared" si="5"/>
        <v>31501</v>
      </c>
      <c r="P155" s="9">
        <v>7706</v>
      </c>
      <c r="U155" s="9" t="s">
        <v>25</v>
      </c>
    </row>
    <row r="156" spans="1:22">
      <c r="A156" s="4">
        <v>27575</v>
      </c>
      <c r="B156" s="9">
        <v>50</v>
      </c>
      <c r="C156" s="9">
        <v>7</v>
      </c>
      <c r="D156" s="6">
        <v>50</v>
      </c>
      <c r="E156" s="9">
        <f>9474+6434</f>
        <v>15908</v>
      </c>
      <c r="F156" s="9">
        <f>9176+6427</f>
        <v>15603</v>
      </c>
      <c r="G156" s="9">
        <f t="shared" si="3"/>
        <v>31511</v>
      </c>
      <c r="J156" s="9">
        <f>32+3</f>
        <v>35</v>
      </c>
      <c r="K156" s="9">
        <f>36+8</f>
        <v>44</v>
      </c>
      <c r="L156" s="9">
        <f t="shared" si="6"/>
        <v>79</v>
      </c>
      <c r="M156" s="9">
        <f t="shared" si="10"/>
        <v>15943</v>
      </c>
      <c r="N156" s="9">
        <f t="shared" si="10"/>
        <v>15647</v>
      </c>
      <c r="O156" s="9">
        <f t="shared" si="5"/>
        <v>31590</v>
      </c>
      <c r="P156" s="9">
        <v>7738</v>
      </c>
      <c r="U156" s="9" t="s">
        <v>25</v>
      </c>
    </row>
    <row r="157" spans="1:22">
      <c r="A157" s="4">
        <v>27606</v>
      </c>
      <c r="B157" s="9">
        <v>50</v>
      </c>
      <c r="C157" s="9">
        <v>8</v>
      </c>
      <c r="D157" s="6">
        <v>50</v>
      </c>
      <c r="E157" s="9">
        <f>9499+6485</f>
        <v>15984</v>
      </c>
      <c r="F157" s="9">
        <f>9207+6460</f>
        <v>15667</v>
      </c>
      <c r="G157" s="9">
        <f t="shared" si="3"/>
        <v>31651</v>
      </c>
      <c r="J157" s="9">
        <f>32+3</f>
        <v>35</v>
      </c>
      <c r="K157" s="9">
        <f>38+8</f>
        <v>46</v>
      </c>
      <c r="L157" s="9">
        <f t="shared" si="6"/>
        <v>81</v>
      </c>
      <c r="M157" s="9">
        <f t="shared" si="10"/>
        <v>16019</v>
      </c>
      <c r="N157" s="9">
        <f t="shared" si="10"/>
        <v>15713</v>
      </c>
      <c r="O157" s="9">
        <f t="shared" si="5"/>
        <v>31732</v>
      </c>
      <c r="P157" s="9">
        <v>7786</v>
      </c>
      <c r="U157" s="9" t="s">
        <v>25</v>
      </c>
    </row>
    <row r="158" spans="1:22">
      <c r="A158" s="4">
        <v>27637</v>
      </c>
      <c r="B158" s="9">
        <v>50</v>
      </c>
      <c r="C158" s="9">
        <v>9</v>
      </c>
      <c r="D158" s="6">
        <v>50</v>
      </c>
      <c r="E158" s="9">
        <f>9518+6528</f>
        <v>16046</v>
      </c>
      <c r="F158" s="9">
        <f>9226+6521</f>
        <v>15747</v>
      </c>
      <c r="G158" s="9">
        <f t="shared" si="3"/>
        <v>31793</v>
      </c>
      <c r="J158" s="9">
        <f>32+4</f>
        <v>36</v>
      </c>
      <c r="K158" s="9">
        <f>37+8</f>
        <v>45</v>
      </c>
      <c r="L158" s="9">
        <f t="shared" si="6"/>
        <v>81</v>
      </c>
      <c r="M158" s="9">
        <f t="shared" si="10"/>
        <v>16082</v>
      </c>
      <c r="N158" s="9">
        <f t="shared" si="10"/>
        <v>15792</v>
      </c>
      <c r="O158" s="9">
        <f t="shared" si="5"/>
        <v>31874</v>
      </c>
      <c r="P158" s="9">
        <v>7812</v>
      </c>
      <c r="U158" s="9" t="s">
        <v>25</v>
      </c>
    </row>
    <row r="159" spans="1:22">
      <c r="A159" s="4">
        <v>27667</v>
      </c>
      <c r="B159" s="9">
        <v>50</v>
      </c>
      <c r="C159" s="9">
        <v>10</v>
      </c>
      <c r="D159" s="6">
        <v>50</v>
      </c>
      <c r="E159" s="9">
        <f>9530+6565</f>
        <v>16095</v>
      </c>
      <c r="F159" s="9">
        <f>9221+6551</f>
        <v>15772</v>
      </c>
      <c r="G159" s="9">
        <f t="shared" si="3"/>
        <v>31867</v>
      </c>
      <c r="J159" s="9">
        <f>33+4</f>
        <v>37</v>
      </c>
      <c r="K159" s="9">
        <f>37+8</f>
        <v>45</v>
      </c>
      <c r="L159" s="9">
        <f t="shared" si="6"/>
        <v>82</v>
      </c>
      <c r="M159" s="9">
        <f t="shared" si="10"/>
        <v>16132</v>
      </c>
      <c r="N159" s="9">
        <f t="shared" si="10"/>
        <v>15817</v>
      </c>
      <c r="O159" s="9">
        <f t="shared" si="5"/>
        <v>31949</v>
      </c>
      <c r="P159" s="9">
        <v>7835</v>
      </c>
      <c r="U159" s="9" t="s">
        <v>25</v>
      </c>
    </row>
    <row r="160" spans="1:22">
      <c r="A160" s="4">
        <v>27698</v>
      </c>
      <c r="B160" s="9">
        <v>50</v>
      </c>
      <c r="C160" s="9">
        <v>11</v>
      </c>
      <c r="D160" s="6">
        <v>50</v>
      </c>
      <c r="E160" s="9">
        <f>9586+6592</f>
        <v>16178</v>
      </c>
      <c r="F160" s="9">
        <f>9239+6582</f>
        <v>15821</v>
      </c>
      <c r="G160" s="9">
        <f>E160+F160</f>
        <v>31999</v>
      </c>
      <c r="J160" s="9">
        <f>32+4</f>
        <v>36</v>
      </c>
      <c r="K160" s="9">
        <f>35+8</f>
        <v>43</v>
      </c>
      <c r="L160" s="9">
        <f t="shared" si="6"/>
        <v>79</v>
      </c>
      <c r="M160" s="9">
        <f t="shared" si="10"/>
        <v>16214</v>
      </c>
      <c r="N160" s="9">
        <f t="shared" si="10"/>
        <v>15864</v>
      </c>
      <c r="O160" s="9">
        <f t="shared" ref="O160:O223" si="11">M160+N160</f>
        <v>32078</v>
      </c>
      <c r="P160" s="9">
        <v>7896</v>
      </c>
      <c r="U160" s="9" t="s">
        <v>25</v>
      </c>
    </row>
    <row r="161" spans="1:21">
      <c r="A161" s="4">
        <v>27728</v>
      </c>
      <c r="B161" s="9">
        <v>50</v>
      </c>
      <c r="C161" s="8">
        <v>12</v>
      </c>
      <c r="D161" s="6">
        <v>50</v>
      </c>
      <c r="E161" s="9">
        <f>9637+6616</f>
        <v>16253</v>
      </c>
      <c r="F161" s="9">
        <f>9281+6579</f>
        <v>15860</v>
      </c>
      <c r="G161" s="9">
        <f>E161+F161</f>
        <v>32113</v>
      </c>
      <c r="J161" s="9">
        <f>33+5</f>
        <v>38</v>
      </c>
      <c r="K161" s="9">
        <f>40+8</f>
        <v>48</v>
      </c>
      <c r="L161" s="9">
        <f t="shared" si="6"/>
        <v>86</v>
      </c>
      <c r="M161" s="9">
        <f t="shared" si="10"/>
        <v>16291</v>
      </c>
      <c r="N161" s="9">
        <f t="shared" si="10"/>
        <v>15908</v>
      </c>
      <c r="O161" s="9">
        <f t="shared" si="11"/>
        <v>32199</v>
      </c>
      <c r="P161" s="9">
        <v>7952</v>
      </c>
      <c r="U161" s="9" t="s">
        <v>25</v>
      </c>
    </row>
    <row r="162" spans="1:21">
      <c r="A162" s="4">
        <v>27759</v>
      </c>
      <c r="B162" s="9">
        <v>51</v>
      </c>
      <c r="C162" s="9">
        <v>1</v>
      </c>
      <c r="D162" s="6">
        <v>50</v>
      </c>
      <c r="E162" s="9">
        <f>9646+6619</f>
        <v>16265</v>
      </c>
      <c r="F162" s="9">
        <f>9279+6593</f>
        <v>15872</v>
      </c>
      <c r="G162" s="9">
        <f>E162+F162</f>
        <v>32137</v>
      </c>
      <c r="J162" s="9">
        <f>33+5</f>
        <v>38</v>
      </c>
      <c r="K162" s="9">
        <f>40+9</f>
        <v>49</v>
      </c>
      <c r="L162" s="9">
        <f t="shared" si="6"/>
        <v>87</v>
      </c>
      <c r="M162" s="9">
        <f t="shared" si="10"/>
        <v>16303</v>
      </c>
      <c r="N162" s="9">
        <f t="shared" si="10"/>
        <v>15921</v>
      </c>
      <c r="O162" s="9">
        <f t="shared" si="11"/>
        <v>32224</v>
      </c>
      <c r="P162" s="9">
        <v>7954</v>
      </c>
      <c r="Q162" s="9">
        <v>16271</v>
      </c>
      <c r="R162" s="9">
        <v>15836</v>
      </c>
      <c r="S162" s="9">
        <f>Q162+R162</f>
        <v>32107</v>
      </c>
      <c r="T162" s="9">
        <v>7383</v>
      </c>
      <c r="U162" s="9" t="s">
        <v>25</v>
      </c>
    </row>
    <row r="163" spans="1:21">
      <c r="A163" s="4">
        <v>27790</v>
      </c>
      <c r="B163" s="9">
        <v>51</v>
      </c>
      <c r="C163" s="9">
        <v>2</v>
      </c>
      <c r="D163" s="6">
        <v>50</v>
      </c>
      <c r="E163" s="9">
        <f>9746+6643</f>
        <v>16389</v>
      </c>
      <c r="F163" s="9">
        <f>9346+6598</f>
        <v>15944</v>
      </c>
      <c r="G163" s="9">
        <f>E163+F163</f>
        <v>32333</v>
      </c>
      <c r="J163" s="9">
        <f>34+5</f>
        <v>39</v>
      </c>
      <c r="K163" s="9">
        <f>39+9</f>
        <v>48</v>
      </c>
      <c r="L163" s="9">
        <f t="shared" si="6"/>
        <v>87</v>
      </c>
      <c r="M163" s="9">
        <f t="shared" si="10"/>
        <v>16428</v>
      </c>
      <c r="N163" s="9">
        <f t="shared" si="10"/>
        <v>15992</v>
      </c>
      <c r="O163" s="9">
        <f t="shared" si="11"/>
        <v>32420</v>
      </c>
      <c r="P163" s="9">
        <v>8023</v>
      </c>
      <c r="Q163" s="9">
        <v>16396</v>
      </c>
      <c r="R163" s="9">
        <v>15907</v>
      </c>
      <c r="S163" s="9">
        <f>Q163+R163</f>
        <v>32303</v>
      </c>
      <c r="T163" s="9">
        <v>7452</v>
      </c>
      <c r="U163" s="9" t="s">
        <v>25</v>
      </c>
    </row>
    <row r="164" spans="1:21">
      <c r="A164" s="4">
        <v>27819</v>
      </c>
      <c r="B164" s="9">
        <v>51</v>
      </c>
      <c r="C164" s="9">
        <v>3</v>
      </c>
      <c r="D164" s="6">
        <v>50</v>
      </c>
      <c r="E164" s="9">
        <f>9738+6671</f>
        <v>16409</v>
      </c>
      <c r="F164" s="9">
        <f>9383+6619</f>
        <v>16002</v>
      </c>
      <c r="G164" s="9">
        <f t="shared" ref="G164:G227" si="12">E164+F164</f>
        <v>32411</v>
      </c>
      <c r="J164" s="9">
        <f>32+4</f>
        <v>36</v>
      </c>
      <c r="K164" s="9">
        <f>37+9</f>
        <v>46</v>
      </c>
      <c r="L164" s="9">
        <f t="shared" si="6"/>
        <v>82</v>
      </c>
      <c r="M164" s="9">
        <f t="shared" si="10"/>
        <v>16445</v>
      </c>
      <c r="N164" s="9">
        <f t="shared" si="10"/>
        <v>16048</v>
      </c>
      <c r="O164" s="9">
        <f t="shared" si="11"/>
        <v>32493</v>
      </c>
      <c r="P164" s="9">
        <v>8015</v>
      </c>
      <c r="Q164" s="9">
        <v>16414</v>
      </c>
      <c r="R164" s="9">
        <v>15964</v>
      </c>
      <c r="S164" s="9">
        <f>Q164+R164</f>
        <v>32378</v>
      </c>
      <c r="T164" s="9">
        <v>7444</v>
      </c>
      <c r="U164" s="9" t="s">
        <v>25</v>
      </c>
    </row>
    <row r="165" spans="1:21">
      <c r="A165" s="4">
        <v>27850</v>
      </c>
      <c r="B165" s="9">
        <v>51</v>
      </c>
      <c r="C165" s="9">
        <v>4</v>
      </c>
      <c r="D165" s="6">
        <v>51</v>
      </c>
      <c r="E165" s="9">
        <f>9878+6733</f>
        <v>16611</v>
      </c>
      <c r="F165" s="9">
        <f>9467+6682</f>
        <v>16149</v>
      </c>
      <c r="G165" s="9">
        <f t="shared" si="12"/>
        <v>32760</v>
      </c>
      <c r="J165" s="9">
        <f>29+5</f>
        <v>34</v>
      </c>
      <c r="K165" s="9">
        <f>38+9</f>
        <v>47</v>
      </c>
      <c r="L165" s="9">
        <f t="shared" si="6"/>
        <v>81</v>
      </c>
      <c r="M165" s="9">
        <f t="shared" si="10"/>
        <v>16645</v>
      </c>
      <c r="N165" s="9">
        <f t="shared" si="10"/>
        <v>16196</v>
      </c>
      <c r="O165" s="9">
        <f t="shared" si="11"/>
        <v>32841</v>
      </c>
      <c r="P165" s="9">
        <v>8175</v>
      </c>
      <c r="Q165" s="9">
        <v>16614</v>
      </c>
      <c r="R165" s="9">
        <v>16112</v>
      </c>
      <c r="S165" s="9">
        <f>Q165+R165</f>
        <v>32726</v>
      </c>
      <c r="T165" s="9">
        <v>7604</v>
      </c>
      <c r="U165" s="9" t="s">
        <v>25</v>
      </c>
    </row>
    <row r="166" spans="1:21">
      <c r="A166" s="4">
        <v>27880</v>
      </c>
      <c r="B166" s="9">
        <v>51</v>
      </c>
      <c r="C166" s="9">
        <v>5</v>
      </c>
      <c r="D166" s="6">
        <v>51</v>
      </c>
      <c r="E166" s="9">
        <f>10059+6766</f>
        <v>16825</v>
      </c>
      <c r="F166" s="9">
        <f>9621+6696</f>
        <v>16317</v>
      </c>
      <c r="G166" s="9">
        <f t="shared" si="12"/>
        <v>33142</v>
      </c>
      <c r="J166" s="9">
        <f>29+5</f>
        <v>34</v>
      </c>
      <c r="K166" s="9">
        <f>39+9</f>
        <v>48</v>
      </c>
      <c r="L166" s="9">
        <f t="shared" si="6"/>
        <v>82</v>
      </c>
      <c r="M166" s="9">
        <f t="shared" si="10"/>
        <v>16859</v>
      </c>
      <c r="N166" s="9">
        <f t="shared" si="10"/>
        <v>16365</v>
      </c>
      <c r="O166" s="9">
        <f t="shared" si="11"/>
        <v>33224</v>
      </c>
      <c r="P166" s="9">
        <v>8330</v>
      </c>
      <c r="U166" s="9" t="s">
        <v>25</v>
      </c>
    </row>
    <row r="167" spans="1:21">
      <c r="A167" s="4">
        <v>27911</v>
      </c>
      <c r="B167" s="9">
        <v>51</v>
      </c>
      <c r="C167" s="9">
        <v>6</v>
      </c>
      <c r="D167" s="6">
        <v>51</v>
      </c>
      <c r="E167" s="9">
        <f>10113+6802</f>
        <v>16915</v>
      </c>
      <c r="F167" s="9">
        <f>9669+6723</f>
        <v>16392</v>
      </c>
      <c r="G167" s="9">
        <f t="shared" si="12"/>
        <v>33307</v>
      </c>
      <c r="J167" s="9">
        <f>29+5</f>
        <v>34</v>
      </c>
      <c r="K167" s="9">
        <f>39+9</f>
        <v>48</v>
      </c>
      <c r="L167" s="9">
        <f t="shared" si="6"/>
        <v>82</v>
      </c>
      <c r="M167" s="9">
        <f t="shared" si="10"/>
        <v>16949</v>
      </c>
      <c r="N167" s="9">
        <f t="shared" si="10"/>
        <v>16440</v>
      </c>
      <c r="O167" s="9">
        <f t="shared" si="11"/>
        <v>33389</v>
      </c>
      <c r="P167" s="9">
        <v>8387</v>
      </c>
      <c r="U167" s="9" t="s">
        <v>25</v>
      </c>
    </row>
    <row r="168" spans="1:21">
      <c r="A168" s="4">
        <v>27941</v>
      </c>
      <c r="B168" s="9">
        <v>51</v>
      </c>
      <c r="C168" s="9">
        <v>7</v>
      </c>
      <c r="D168" s="6">
        <v>51</v>
      </c>
      <c r="E168" s="9">
        <f>10229+6856</f>
        <v>17085</v>
      </c>
      <c r="F168" s="9">
        <f>9732+6755</f>
        <v>16487</v>
      </c>
      <c r="G168" s="9">
        <f t="shared" si="12"/>
        <v>33572</v>
      </c>
      <c r="J168" s="9">
        <f>29+5</f>
        <v>34</v>
      </c>
      <c r="K168" s="9">
        <f>38+9</f>
        <v>47</v>
      </c>
      <c r="L168" s="9">
        <f t="shared" si="6"/>
        <v>81</v>
      </c>
      <c r="M168" s="9">
        <f t="shared" si="10"/>
        <v>17119</v>
      </c>
      <c r="N168" s="9">
        <f t="shared" si="10"/>
        <v>16534</v>
      </c>
      <c r="O168" s="9">
        <f t="shared" si="11"/>
        <v>33653</v>
      </c>
      <c r="P168" s="9">
        <v>8504</v>
      </c>
      <c r="U168" s="9" t="s">
        <v>25</v>
      </c>
    </row>
    <row r="169" spans="1:21">
      <c r="A169" s="4">
        <v>27972</v>
      </c>
      <c r="B169" s="9">
        <v>51</v>
      </c>
      <c r="C169" s="9">
        <v>8</v>
      </c>
      <c r="D169" s="6">
        <v>51</v>
      </c>
      <c r="E169" s="9">
        <f>10271+6879</f>
        <v>17150</v>
      </c>
      <c r="F169" s="9">
        <f>9776+6775</f>
        <v>16551</v>
      </c>
      <c r="G169" s="9">
        <f t="shared" si="12"/>
        <v>33701</v>
      </c>
      <c r="J169" s="9">
        <f>26+5</f>
        <v>31</v>
      </c>
      <c r="K169" s="9">
        <f>36+9</f>
        <v>45</v>
      </c>
      <c r="L169" s="9">
        <f t="shared" si="6"/>
        <v>76</v>
      </c>
      <c r="M169" s="9">
        <f t="shared" si="10"/>
        <v>17181</v>
      </c>
      <c r="N169" s="9">
        <f t="shared" si="10"/>
        <v>16596</v>
      </c>
      <c r="O169" s="9">
        <f t="shared" si="11"/>
        <v>33777</v>
      </c>
      <c r="P169" s="9">
        <v>8525</v>
      </c>
      <c r="U169" s="9" t="s">
        <v>25</v>
      </c>
    </row>
    <row r="170" spans="1:21">
      <c r="A170" s="4">
        <v>28003</v>
      </c>
      <c r="B170" s="9">
        <v>51</v>
      </c>
      <c r="C170" s="9">
        <v>9</v>
      </c>
      <c r="D170" s="6">
        <v>51</v>
      </c>
      <c r="E170" s="9">
        <f>10322+6890</f>
        <v>17212</v>
      </c>
      <c r="F170" s="9">
        <f>9834+6799</f>
        <v>16633</v>
      </c>
      <c r="G170" s="9">
        <f t="shared" si="12"/>
        <v>33845</v>
      </c>
      <c r="J170" s="9">
        <f>26+5</f>
        <v>31</v>
      </c>
      <c r="K170" s="9">
        <f>36+9</f>
        <v>45</v>
      </c>
      <c r="L170" s="9">
        <f t="shared" si="6"/>
        <v>76</v>
      </c>
      <c r="M170" s="9">
        <f t="shared" si="10"/>
        <v>17243</v>
      </c>
      <c r="N170" s="9">
        <f t="shared" si="10"/>
        <v>16678</v>
      </c>
      <c r="O170" s="9">
        <f t="shared" si="11"/>
        <v>33921</v>
      </c>
      <c r="P170" s="9">
        <v>8549</v>
      </c>
      <c r="U170" s="9" t="s">
        <v>25</v>
      </c>
    </row>
    <row r="171" spans="1:21">
      <c r="A171" s="4">
        <v>28033</v>
      </c>
      <c r="B171" s="9">
        <v>51</v>
      </c>
      <c r="C171" s="9">
        <v>10</v>
      </c>
      <c r="D171" s="6">
        <v>51</v>
      </c>
      <c r="E171" s="9">
        <f>10354+6907</f>
        <v>17261</v>
      </c>
      <c r="F171" s="9">
        <f>9891+6818</f>
        <v>16709</v>
      </c>
      <c r="G171" s="9">
        <f t="shared" si="12"/>
        <v>33970</v>
      </c>
      <c r="J171" s="9">
        <f>25+5</f>
        <v>30</v>
      </c>
      <c r="K171" s="9">
        <f>33+9</f>
        <v>42</v>
      </c>
      <c r="L171" s="9">
        <f t="shared" si="6"/>
        <v>72</v>
      </c>
      <c r="M171" s="9">
        <f t="shared" si="10"/>
        <v>17291</v>
      </c>
      <c r="N171" s="9">
        <f t="shared" si="10"/>
        <v>16751</v>
      </c>
      <c r="O171" s="9">
        <f t="shared" si="11"/>
        <v>34042</v>
      </c>
      <c r="P171" s="9">
        <v>8571</v>
      </c>
      <c r="U171" s="9" t="s">
        <v>25</v>
      </c>
    </row>
    <row r="172" spans="1:21">
      <c r="A172" s="4">
        <v>28064</v>
      </c>
      <c r="B172" s="9">
        <v>51</v>
      </c>
      <c r="C172" s="9">
        <v>11</v>
      </c>
      <c r="D172" s="6">
        <v>51</v>
      </c>
      <c r="E172" s="9">
        <v>17348</v>
      </c>
      <c r="F172" s="9">
        <v>16783</v>
      </c>
      <c r="G172" s="9">
        <f t="shared" si="12"/>
        <v>34131</v>
      </c>
      <c r="J172" s="9">
        <v>34</v>
      </c>
      <c r="K172" s="9">
        <v>43</v>
      </c>
      <c r="L172" s="9">
        <f t="shared" si="6"/>
        <v>77</v>
      </c>
      <c r="M172" s="9">
        <f t="shared" ref="M172:N191" si="13">E172+J172</f>
        <v>17382</v>
      </c>
      <c r="N172" s="9">
        <f t="shared" si="13"/>
        <v>16826</v>
      </c>
      <c r="O172" s="9">
        <f t="shared" si="11"/>
        <v>34208</v>
      </c>
      <c r="P172" s="9">
        <v>8608</v>
      </c>
      <c r="U172" s="9" t="s">
        <v>25</v>
      </c>
    </row>
    <row r="173" spans="1:21">
      <c r="A173" s="4">
        <v>28094</v>
      </c>
      <c r="B173" s="9">
        <v>51</v>
      </c>
      <c r="C173" s="8">
        <v>12</v>
      </c>
      <c r="D173" s="6">
        <v>51</v>
      </c>
      <c r="E173" s="9">
        <v>17435</v>
      </c>
      <c r="F173" s="9">
        <v>16891</v>
      </c>
      <c r="G173" s="9">
        <f t="shared" si="12"/>
        <v>34326</v>
      </c>
      <c r="J173" s="9">
        <v>34</v>
      </c>
      <c r="K173" s="9">
        <v>43</v>
      </c>
      <c r="L173" s="9">
        <f t="shared" si="6"/>
        <v>77</v>
      </c>
      <c r="M173" s="9">
        <f t="shared" si="13"/>
        <v>17469</v>
      </c>
      <c r="N173" s="9">
        <f t="shared" si="13"/>
        <v>16934</v>
      </c>
      <c r="O173" s="9">
        <f t="shared" si="11"/>
        <v>34403</v>
      </c>
      <c r="P173" s="9">
        <v>8659</v>
      </c>
      <c r="U173" s="9" t="s">
        <v>25</v>
      </c>
    </row>
    <row r="174" spans="1:21">
      <c r="A174" s="4">
        <v>28125</v>
      </c>
      <c r="B174" s="9">
        <v>52</v>
      </c>
      <c r="C174" s="9">
        <v>1</v>
      </c>
      <c r="D174" s="6">
        <v>51</v>
      </c>
      <c r="E174" s="9">
        <v>17484</v>
      </c>
      <c r="F174" s="9">
        <v>16967</v>
      </c>
      <c r="G174" s="9">
        <f t="shared" si="12"/>
        <v>34451</v>
      </c>
      <c r="J174" s="9">
        <v>32</v>
      </c>
      <c r="K174" s="9">
        <v>42</v>
      </c>
      <c r="L174" s="9">
        <f t="shared" si="6"/>
        <v>74</v>
      </c>
      <c r="M174" s="9">
        <f t="shared" si="13"/>
        <v>17516</v>
      </c>
      <c r="N174" s="9">
        <f t="shared" si="13"/>
        <v>17009</v>
      </c>
      <c r="O174" s="9">
        <f t="shared" si="11"/>
        <v>34525</v>
      </c>
      <c r="P174" s="9">
        <v>8689</v>
      </c>
      <c r="Q174" s="9">
        <v>17485</v>
      </c>
      <c r="R174" s="9">
        <v>16925</v>
      </c>
      <c r="S174" s="9">
        <f>Q174+R174</f>
        <v>34410</v>
      </c>
      <c r="T174" s="9">
        <v>8118</v>
      </c>
      <c r="U174" s="9" t="s">
        <v>25</v>
      </c>
    </row>
    <row r="175" spans="1:21">
      <c r="A175" s="4">
        <v>28156</v>
      </c>
      <c r="B175" s="9">
        <v>52</v>
      </c>
      <c r="C175" s="9">
        <v>2</v>
      </c>
      <c r="D175" s="6">
        <v>51</v>
      </c>
      <c r="E175" s="9">
        <v>17532</v>
      </c>
      <c r="F175" s="9">
        <v>17034</v>
      </c>
      <c r="G175" s="9">
        <f t="shared" si="12"/>
        <v>34566</v>
      </c>
      <c r="J175" s="9">
        <v>33</v>
      </c>
      <c r="K175" s="9">
        <v>42</v>
      </c>
      <c r="L175" s="9">
        <f t="shared" si="6"/>
        <v>75</v>
      </c>
      <c r="M175" s="9">
        <f t="shared" si="13"/>
        <v>17565</v>
      </c>
      <c r="N175" s="9">
        <f t="shared" si="13"/>
        <v>17076</v>
      </c>
      <c r="O175" s="9">
        <f t="shared" si="11"/>
        <v>34641</v>
      </c>
      <c r="P175" s="9">
        <v>8730</v>
      </c>
      <c r="Q175" s="9">
        <v>17534</v>
      </c>
      <c r="R175" s="9">
        <v>16992</v>
      </c>
      <c r="S175" s="9">
        <f>Q175+R175</f>
        <v>34526</v>
      </c>
      <c r="T175" s="9">
        <v>8177</v>
      </c>
      <c r="U175" s="9" t="s">
        <v>25</v>
      </c>
    </row>
    <row r="176" spans="1:21">
      <c r="A176" s="4">
        <v>28184</v>
      </c>
      <c r="B176" s="9">
        <v>52</v>
      </c>
      <c r="C176" s="9">
        <v>3</v>
      </c>
      <c r="D176" s="6">
        <v>51</v>
      </c>
      <c r="E176" s="9">
        <v>17550</v>
      </c>
      <c r="F176" s="9">
        <v>17077</v>
      </c>
      <c r="G176" s="9">
        <f t="shared" si="12"/>
        <v>34627</v>
      </c>
      <c r="J176" s="9">
        <v>33</v>
      </c>
      <c r="K176" s="9">
        <v>42</v>
      </c>
      <c r="L176" s="9">
        <f t="shared" ref="L176:L239" si="14">J176+K176</f>
        <v>75</v>
      </c>
      <c r="M176" s="9">
        <f t="shared" si="13"/>
        <v>17583</v>
      </c>
      <c r="N176" s="9">
        <f t="shared" si="13"/>
        <v>17119</v>
      </c>
      <c r="O176" s="9">
        <f t="shared" si="11"/>
        <v>34702</v>
      </c>
      <c r="P176" s="9">
        <v>8741</v>
      </c>
      <c r="Q176" s="9">
        <v>17552</v>
      </c>
      <c r="R176" s="9">
        <v>17035</v>
      </c>
      <c r="S176" s="9">
        <f>Q176+R176</f>
        <v>34587</v>
      </c>
      <c r="T176" s="9">
        <v>8188</v>
      </c>
      <c r="U176" s="9" t="s">
        <v>25</v>
      </c>
    </row>
    <row r="177" spans="1:21">
      <c r="A177" s="4">
        <v>28215</v>
      </c>
      <c r="B177" s="9">
        <v>52</v>
      </c>
      <c r="C177" s="9">
        <v>4</v>
      </c>
      <c r="D177" s="6">
        <v>52</v>
      </c>
      <c r="E177" s="9">
        <v>17394</v>
      </c>
      <c r="F177" s="9">
        <v>16978</v>
      </c>
      <c r="G177" s="9">
        <f t="shared" si="12"/>
        <v>34372</v>
      </c>
      <c r="J177" s="9">
        <v>34</v>
      </c>
      <c r="K177" s="9">
        <v>41</v>
      </c>
      <c r="L177" s="9">
        <f t="shared" si="14"/>
        <v>75</v>
      </c>
      <c r="M177" s="9">
        <f t="shared" si="13"/>
        <v>17428</v>
      </c>
      <c r="N177" s="9">
        <f t="shared" si="13"/>
        <v>17019</v>
      </c>
      <c r="O177" s="9">
        <f t="shared" si="11"/>
        <v>34447</v>
      </c>
      <c r="P177" s="9">
        <v>8684</v>
      </c>
      <c r="Q177" s="9">
        <v>17399</v>
      </c>
      <c r="R177" s="9">
        <v>16935</v>
      </c>
      <c r="S177" s="9">
        <f>Q177+R177</f>
        <v>34334</v>
      </c>
      <c r="T177" s="9">
        <v>8131</v>
      </c>
      <c r="U177" s="9" t="s">
        <v>25</v>
      </c>
    </row>
    <row r="178" spans="1:21">
      <c r="A178" s="4">
        <v>28245</v>
      </c>
      <c r="B178" s="9">
        <v>52</v>
      </c>
      <c r="C178" s="9">
        <v>5</v>
      </c>
      <c r="D178" s="6">
        <v>52</v>
      </c>
      <c r="E178" s="9">
        <v>17451</v>
      </c>
      <c r="F178" s="9">
        <v>17063</v>
      </c>
      <c r="G178" s="9">
        <f t="shared" si="12"/>
        <v>34514</v>
      </c>
      <c r="J178" s="9">
        <v>34</v>
      </c>
      <c r="K178" s="9">
        <v>43</v>
      </c>
      <c r="L178" s="9">
        <f t="shared" si="14"/>
        <v>77</v>
      </c>
      <c r="M178" s="9">
        <f t="shared" si="13"/>
        <v>17485</v>
      </c>
      <c r="N178" s="9">
        <f t="shared" si="13"/>
        <v>17106</v>
      </c>
      <c r="O178" s="9">
        <f t="shared" si="11"/>
        <v>34591</v>
      </c>
      <c r="P178" s="9">
        <v>8951</v>
      </c>
      <c r="Q178" s="9">
        <v>17458</v>
      </c>
      <c r="R178" s="9">
        <v>17018</v>
      </c>
      <c r="S178" s="9">
        <f t="shared" ref="S178:S241" si="15">Q178+R178</f>
        <v>34476</v>
      </c>
      <c r="T178" s="9">
        <v>8397</v>
      </c>
      <c r="U178" s="9" t="s">
        <v>25</v>
      </c>
    </row>
    <row r="179" spans="1:21">
      <c r="A179" s="4">
        <v>28276</v>
      </c>
      <c r="B179" s="9">
        <v>52</v>
      </c>
      <c r="C179" s="9">
        <v>6</v>
      </c>
      <c r="D179" s="6">
        <v>52</v>
      </c>
      <c r="E179" s="9">
        <v>17494</v>
      </c>
      <c r="F179" s="9">
        <v>17108</v>
      </c>
      <c r="G179" s="9">
        <f t="shared" si="12"/>
        <v>34602</v>
      </c>
      <c r="J179" s="9">
        <v>34</v>
      </c>
      <c r="K179" s="9">
        <v>44</v>
      </c>
      <c r="L179" s="9">
        <f t="shared" si="14"/>
        <v>78</v>
      </c>
      <c r="M179" s="9">
        <f t="shared" si="13"/>
        <v>17528</v>
      </c>
      <c r="N179" s="9">
        <f t="shared" si="13"/>
        <v>17152</v>
      </c>
      <c r="O179" s="9">
        <f t="shared" si="11"/>
        <v>34680</v>
      </c>
      <c r="P179" s="9">
        <v>8983</v>
      </c>
      <c r="Q179" s="9">
        <v>17501</v>
      </c>
      <c r="R179" s="9">
        <v>17064</v>
      </c>
      <c r="S179" s="9">
        <f t="shared" si="15"/>
        <v>34565</v>
      </c>
      <c r="T179" s="9">
        <v>8426</v>
      </c>
      <c r="U179" s="9" t="s">
        <v>25</v>
      </c>
    </row>
    <row r="180" spans="1:21">
      <c r="A180" s="4">
        <v>28306</v>
      </c>
      <c r="B180" s="9">
        <v>52</v>
      </c>
      <c r="C180" s="9">
        <v>7</v>
      </c>
      <c r="D180" s="6">
        <v>52</v>
      </c>
      <c r="E180" s="9">
        <v>17552</v>
      </c>
      <c r="F180" s="9">
        <v>17168</v>
      </c>
      <c r="G180" s="9">
        <f t="shared" si="12"/>
        <v>34720</v>
      </c>
      <c r="J180" s="9">
        <v>28</v>
      </c>
      <c r="K180" s="9">
        <v>41</v>
      </c>
      <c r="L180" s="9">
        <f t="shared" si="14"/>
        <v>69</v>
      </c>
      <c r="M180" s="9">
        <f t="shared" si="13"/>
        <v>17580</v>
      </c>
      <c r="N180" s="9">
        <f t="shared" si="13"/>
        <v>17209</v>
      </c>
      <c r="O180" s="9">
        <f t="shared" si="11"/>
        <v>34789</v>
      </c>
      <c r="P180" s="9">
        <v>9025</v>
      </c>
      <c r="Q180" s="9">
        <v>17553</v>
      </c>
      <c r="R180" s="9">
        <v>17121</v>
      </c>
      <c r="S180" s="9">
        <f t="shared" si="15"/>
        <v>34674</v>
      </c>
      <c r="T180" s="9">
        <v>8468</v>
      </c>
      <c r="U180" s="9" t="s">
        <v>25</v>
      </c>
    </row>
    <row r="181" spans="1:21">
      <c r="A181" s="4">
        <v>28337</v>
      </c>
      <c r="B181" s="9">
        <v>52</v>
      </c>
      <c r="C181" s="9">
        <v>8</v>
      </c>
      <c r="D181" s="6">
        <v>52</v>
      </c>
      <c r="E181" s="9">
        <v>17613</v>
      </c>
      <c r="F181" s="9">
        <v>17229</v>
      </c>
      <c r="G181" s="9">
        <f t="shared" si="12"/>
        <v>34842</v>
      </c>
      <c r="J181" s="9">
        <v>28</v>
      </c>
      <c r="K181" s="9">
        <v>41</v>
      </c>
      <c r="L181" s="9">
        <f t="shared" si="14"/>
        <v>69</v>
      </c>
      <c r="M181" s="9">
        <f t="shared" si="13"/>
        <v>17641</v>
      </c>
      <c r="N181" s="9">
        <f t="shared" si="13"/>
        <v>17270</v>
      </c>
      <c r="O181" s="9">
        <f t="shared" si="11"/>
        <v>34911</v>
      </c>
      <c r="P181" s="9">
        <v>9059</v>
      </c>
      <c r="Q181" s="9">
        <v>17614</v>
      </c>
      <c r="R181" s="9">
        <v>17182</v>
      </c>
      <c r="S181" s="9">
        <f t="shared" si="15"/>
        <v>34796</v>
      </c>
      <c r="T181" s="9">
        <v>8502</v>
      </c>
      <c r="U181" s="9" t="s">
        <v>25</v>
      </c>
    </row>
    <row r="182" spans="1:21">
      <c r="A182" s="4">
        <v>28368</v>
      </c>
      <c r="B182" s="9">
        <v>52</v>
      </c>
      <c r="C182" s="9">
        <v>9</v>
      </c>
      <c r="D182" s="6">
        <v>52</v>
      </c>
      <c r="E182" s="9">
        <v>17643</v>
      </c>
      <c r="F182" s="9">
        <v>17280</v>
      </c>
      <c r="G182" s="9">
        <f t="shared" si="12"/>
        <v>34923</v>
      </c>
      <c r="J182" s="9">
        <v>29</v>
      </c>
      <c r="K182" s="9">
        <v>43</v>
      </c>
      <c r="L182" s="9">
        <f t="shared" si="14"/>
        <v>72</v>
      </c>
      <c r="M182" s="9">
        <f t="shared" si="13"/>
        <v>17672</v>
      </c>
      <c r="N182" s="9">
        <f t="shared" si="13"/>
        <v>17323</v>
      </c>
      <c r="O182" s="9">
        <f t="shared" si="11"/>
        <v>34995</v>
      </c>
      <c r="P182" s="9">
        <v>9073</v>
      </c>
      <c r="Q182" s="9">
        <v>17645</v>
      </c>
      <c r="R182" s="9">
        <v>17235</v>
      </c>
      <c r="S182" s="9">
        <f t="shared" si="15"/>
        <v>34880</v>
      </c>
      <c r="T182" s="9">
        <v>8516</v>
      </c>
      <c r="U182" s="9" t="s">
        <v>25</v>
      </c>
    </row>
    <row r="183" spans="1:21">
      <c r="A183" s="4">
        <v>28398</v>
      </c>
      <c r="B183" s="9">
        <v>52</v>
      </c>
      <c r="C183" s="9">
        <v>10</v>
      </c>
      <c r="D183" s="6">
        <v>52</v>
      </c>
      <c r="E183" s="9">
        <v>17686</v>
      </c>
      <c r="F183" s="9">
        <v>17344</v>
      </c>
      <c r="G183" s="9">
        <f t="shared" si="12"/>
        <v>35030</v>
      </c>
      <c r="J183" s="9">
        <v>28</v>
      </c>
      <c r="K183" s="9">
        <v>42</v>
      </c>
      <c r="L183" s="9">
        <f t="shared" si="14"/>
        <v>70</v>
      </c>
      <c r="M183" s="9">
        <f t="shared" si="13"/>
        <v>17714</v>
      </c>
      <c r="N183" s="9">
        <f t="shared" si="13"/>
        <v>17386</v>
      </c>
      <c r="O183" s="9">
        <f t="shared" si="11"/>
        <v>35100</v>
      </c>
      <c r="P183" s="9">
        <v>9094</v>
      </c>
      <c r="Q183" s="9">
        <v>17687</v>
      </c>
      <c r="R183" s="9">
        <v>17298</v>
      </c>
      <c r="S183" s="9">
        <f t="shared" si="15"/>
        <v>34985</v>
      </c>
      <c r="T183" s="9">
        <v>8537</v>
      </c>
      <c r="U183" s="9" t="s">
        <v>25</v>
      </c>
    </row>
    <row r="184" spans="1:21">
      <c r="A184" s="4">
        <v>28429</v>
      </c>
      <c r="B184" s="9">
        <v>52</v>
      </c>
      <c r="C184" s="9">
        <v>11</v>
      </c>
      <c r="D184" s="6">
        <v>52</v>
      </c>
      <c r="E184" s="9">
        <v>17811</v>
      </c>
      <c r="F184" s="9">
        <v>17427</v>
      </c>
      <c r="G184" s="9">
        <f t="shared" si="12"/>
        <v>35238</v>
      </c>
      <c r="J184" s="9">
        <v>28</v>
      </c>
      <c r="K184" s="9">
        <v>42</v>
      </c>
      <c r="L184" s="9">
        <f t="shared" si="14"/>
        <v>70</v>
      </c>
      <c r="M184" s="9">
        <f t="shared" si="13"/>
        <v>17839</v>
      </c>
      <c r="N184" s="9">
        <f t="shared" si="13"/>
        <v>17469</v>
      </c>
      <c r="O184" s="9">
        <f t="shared" si="11"/>
        <v>35308</v>
      </c>
      <c r="P184" s="9">
        <v>9162</v>
      </c>
      <c r="Q184" s="9">
        <v>17812</v>
      </c>
      <c r="R184" s="9">
        <v>17381</v>
      </c>
      <c r="S184" s="9">
        <f t="shared" si="15"/>
        <v>35193</v>
      </c>
      <c r="T184" s="9">
        <v>8605</v>
      </c>
      <c r="U184" s="9" t="s">
        <v>25</v>
      </c>
    </row>
    <row r="185" spans="1:21">
      <c r="A185" s="4">
        <v>28459</v>
      </c>
      <c r="B185" s="9">
        <v>52</v>
      </c>
      <c r="C185" s="8">
        <v>12</v>
      </c>
      <c r="D185" s="6">
        <v>52</v>
      </c>
      <c r="E185" s="9">
        <v>17860</v>
      </c>
      <c r="F185" s="9">
        <v>17483</v>
      </c>
      <c r="G185" s="9">
        <f t="shared" si="12"/>
        <v>35343</v>
      </c>
      <c r="J185" s="9">
        <v>29</v>
      </c>
      <c r="K185" s="9">
        <v>43</v>
      </c>
      <c r="L185" s="9">
        <f t="shared" si="14"/>
        <v>72</v>
      </c>
      <c r="M185" s="9">
        <f t="shared" si="13"/>
        <v>17889</v>
      </c>
      <c r="N185" s="9">
        <f t="shared" si="13"/>
        <v>17526</v>
      </c>
      <c r="O185" s="9">
        <f t="shared" si="11"/>
        <v>35415</v>
      </c>
      <c r="P185" s="9">
        <v>9191</v>
      </c>
      <c r="Q185" s="9">
        <v>17862</v>
      </c>
      <c r="R185" s="9">
        <v>17438</v>
      </c>
      <c r="S185" s="9">
        <f t="shared" si="15"/>
        <v>35300</v>
      </c>
      <c r="T185" s="9">
        <v>8634</v>
      </c>
      <c r="U185" s="9" t="s">
        <v>25</v>
      </c>
    </row>
    <row r="186" spans="1:21">
      <c r="A186" s="4">
        <v>28490</v>
      </c>
      <c r="B186" s="9">
        <v>53</v>
      </c>
      <c r="C186" s="9">
        <v>1</v>
      </c>
      <c r="D186" s="6">
        <v>52</v>
      </c>
      <c r="E186" s="9">
        <v>17899</v>
      </c>
      <c r="F186" s="9">
        <v>17526</v>
      </c>
      <c r="G186" s="9">
        <f t="shared" si="12"/>
        <v>35425</v>
      </c>
      <c r="J186" s="9">
        <v>29</v>
      </c>
      <c r="K186" s="9">
        <v>44</v>
      </c>
      <c r="L186" s="9">
        <f t="shared" si="14"/>
        <v>73</v>
      </c>
      <c r="M186" s="9">
        <f t="shared" si="13"/>
        <v>17928</v>
      </c>
      <c r="N186" s="9">
        <f t="shared" si="13"/>
        <v>17570</v>
      </c>
      <c r="O186" s="9">
        <f t="shared" si="11"/>
        <v>35498</v>
      </c>
      <c r="P186" s="9">
        <v>9195</v>
      </c>
      <c r="Q186" s="9">
        <v>17901</v>
      </c>
      <c r="R186" s="9">
        <v>17482</v>
      </c>
      <c r="S186" s="9">
        <f t="shared" si="15"/>
        <v>35383</v>
      </c>
      <c r="T186" s="9">
        <v>8638</v>
      </c>
      <c r="U186" s="9" t="s">
        <v>25</v>
      </c>
    </row>
    <row r="187" spans="1:21">
      <c r="A187" s="4">
        <v>28521</v>
      </c>
      <c r="B187" s="9">
        <v>53</v>
      </c>
      <c r="C187" s="9">
        <v>2</v>
      </c>
      <c r="D187" s="6">
        <v>52</v>
      </c>
      <c r="E187" s="9">
        <v>17950</v>
      </c>
      <c r="F187" s="9">
        <v>17552</v>
      </c>
      <c r="G187" s="9">
        <f t="shared" si="12"/>
        <v>35502</v>
      </c>
      <c r="J187" s="9">
        <v>29</v>
      </c>
      <c r="K187" s="9">
        <v>42</v>
      </c>
      <c r="L187" s="9">
        <f t="shared" si="14"/>
        <v>71</v>
      </c>
      <c r="M187" s="9">
        <f t="shared" si="13"/>
        <v>17979</v>
      </c>
      <c r="N187" s="9">
        <f t="shared" si="13"/>
        <v>17594</v>
      </c>
      <c r="O187" s="9">
        <f t="shared" si="11"/>
        <v>35573</v>
      </c>
      <c r="P187" s="9">
        <v>9233</v>
      </c>
      <c r="Q187" s="9">
        <v>17952</v>
      </c>
      <c r="R187" s="9">
        <v>17506</v>
      </c>
      <c r="S187" s="9">
        <f t="shared" si="15"/>
        <v>35458</v>
      </c>
      <c r="T187" s="9">
        <v>8576</v>
      </c>
      <c r="U187" s="9" t="s">
        <v>25</v>
      </c>
    </row>
    <row r="188" spans="1:21">
      <c r="A188" s="4">
        <v>28549</v>
      </c>
      <c r="B188" s="9">
        <v>53</v>
      </c>
      <c r="C188" s="9">
        <v>3</v>
      </c>
      <c r="D188" s="6">
        <v>52</v>
      </c>
      <c r="E188" s="9">
        <v>17984</v>
      </c>
      <c r="F188" s="9">
        <v>17592</v>
      </c>
      <c r="G188" s="9">
        <f t="shared" si="12"/>
        <v>35576</v>
      </c>
      <c r="J188" s="9">
        <v>27</v>
      </c>
      <c r="K188" s="9">
        <v>39</v>
      </c>
      <c r="L188" s="9">
        <f t="shared" si="14"/>
        <v>66</v>
      </c>
      <c r="M188" s="9">
        <f t="shared" si="13"/>
        <v>18011</v>
      </c>
      <c r="N188" s="9">
        <f t="shared" si="13"/>
        <v>17631</v>
      </c>
      <c r="O188" s="9">
        <f t="shared" si="11"/>
        <v>35642</v>
      </c>
      <c r="P188" s="9">
        <v>9244</v>
      </c>
      <c r="Q188" s="9">
        <v>17984</v>
      </c>
      <c r="R188" s="9">
        <v>17543</v>
      </c>
      <c r="S188" s="9">
        <f t="shared" si="15"/>
        <v>35527</v>
      </c>
      <c r="T188" s="9">
        <v>8687</v>
      </c>
      <c r="U188" s="9" t="s">
        <v>25</v>
      </c>
    </row>
    <row r="189" spans="1:21">
      <c r="A189" s="4">
        <v>28580</v>
      </c>
      <c r="B189" s="9">
        <v>53</v>
      </c>
      <c r="C189" s="9">
        <v>4</v>
      </c>
      <c r="D189" s="6">
        <v>53</v>
      </c>
      <c r="E189" s="9">
        <v>17997</v>
      </c>
      <c r="F189" s="9">
        <v>17596</v>
      </c>
      <c r="G189" s="9">
        <f t="shared" si="12"/>
        <v>35593</v>
      </c>
      <c r="J189" s="9">
        <v>27</v>
      </c>
      <c r="K189" s="9">
        <v>38</v>
      </c>
      <c r="L189" s="9">
        <f t="shared" si="14"/>
        <v>65</v>
      </c>
      <c r="M189" s="9">
        <f t="shared" si="13"/>
        <v>18024</v>
      </c>
      <c r="N189" s="9">
        <f t="shared" si="13"/>
        <v>17634</v>
      </c>
      <c r="O189" s="9">
        <f t="shared" si="11"/>
        <v>35658</v>
      </c>
      <c r="P189" s="9">
        <v>9214</v>
      </c>
      <c r="Q189" s="9">
        <v>17997</v>
      </c>
      <c r="R189" s="9">
        <v>17546</v>
      </c>
      <c r="S189" s="9">
        <f t="shared" si="15"/>
        <v>35543</v>
      </c>
      <c r="T189" s="9">
        <v>8657</v>
      </c>
      <c r="U189" s="9" t="s">
        <v>25</v>
      </c>
    </row>
    <row r="190" spans="1:21">
      <c r="A190" s="4">
        <v>28610</v>
      </c>
      <c r="B190" s="9">
        <v>53</v>
      </c>
      <c r="C190" s="9">
        <v>5</v>
      </c>
      <c r="D190" s="6">
        <v>53</v>
      </c>
      <c r="E190" s="9">
        <v>18148</v>
      </c>
      <c r="F190" s="9">
        <v>17733</v>
      </c>
      <c r="G190" s="9">
        <f t="shared" si="12"/>
        <v>35881</v>
      </c>
      <c r="J190" s="9">
        <v>28</v>
      </c>
      <c r="K190" s="9">
        <v>39</v>
      </c>
      <c r="L190" s="9">
        <f t="shared" si="14"/>
        <v>67</v>
      </c>
      <c r="M190" s="9">
        <f t="shared" si="13"/>
        <v>18176</v>
      </c>
      <c r="N190" s="9">
        <f t="shared" si="13"/>
        <v>17772</v>
      </c>
      <c r="O190" s="9">
        <f t="shared" si="11"/>
        <v>35948</v>
      </c>
      <c r="P190" s="9">
        <v>9391</v>
      </c>
      <c r="Q190" s="9">
        <v>18149</v>
      </c>
      <c r="R190" s="9">
        <v>17684</v>
      </c>
      <c r="S190" s="9">
        <f t="shared" si="15"/>
        <v>35833</v>
      </c>
      <c r="T190" s="9">
        <v>8834</v>
      </c>
      <c r="U190" s="9" t="s">
        <v>25</v>
      </c>
    </row>
    <row r="191" spans="1:21">
      <c r="A191" s="4">
        <v>28641</v>
      </c>
      <c r="B191" s="9">
        <v>53</v>
      </c>
      <c r="C191" s="9">
        <v>6</v>
      </c>
      <c r="D191" s="6">
        <v>53</v>
      </c>
      <c r="E191" s="9">
        <v>18189</v>
      </c>
      <c r="F191" s="9">
        <v>17761</v>
      </c>
      <c r="G191" s="9">
        <f t="shared" si="12"/>
        <v>35950</v>
      </c>
      <c r="J191" s="9">
        <v>28</v>
      </c>
      <c r="K191" s="9">
        <v>40</v>
      </c>
      <c r="L191" s="9">
        <f t="shared" si="14"/>
        <v>68</v>
      </c>
      <c r="M191" s="9">
        <f t="shared" si="13"/>
        <v>18217</v>
      </c>
      <c r="N191" s="9">
        <f t="shared" si="13"/>
        <v>17801</v>
      </c>
      <c r="O191" s="9">
        <f t="shared" si="11"/>
        <v>36018</v>
      </c>
      <c r="P191" s="9">
        <v>9420</v>
      </c>
      <c r="Q191" s="9">
        <v>18190</v>
      </c>
      <c r="R191" s="9">
        <v>17713</v>
      </c>
      <c r="S191" s="9">
        <f t="shared" si="15"/>
        <v>35903</v>
      </c>
      <c r="T191" s="9">
        <v>8863</v>
      </c>
      <c r="U191" s="9" t="s">
        <v>25</v>
      </c>
    </row>
    <row r="192" spans="1:21">
      <c r="A192" s="4">
        <v>28671</v>
      </c>
      <c r="B192" s="9">
        <v>53</v>
      </c>
      <c r="C192" s="9">
        <v>7</v>
      </c>
      <c r="D192" s="6">
        <v>53</v>
      </c>
      <c r="E192" s="9">
        <v>18273</v>
      </c>
      <c r="F192" s="9">
        <v>17801</v>
      </c>
      <c r="G192" s="9">
        <f t="shared" si="12"/>
        <v>36074</v>
      </c>
      <c r="J192" s="9">
        <v>28</v>
      </c>
      <c r="K192" s="9">
        <v>40</v>
      </c>
      <c r="L192" s="9">
        <f t="shared" si="14"/>
        <v>68</v>
      </c>
      <c r="M192" s="9">
        <f t="shared" ref="M192:N211" si="16">E192+J192</f>
        <v>18301</v>
      </c>
      <c r="N192" s="9">
        <f t="shared" si="16"/>
        <v>17841</v>
      </c>
      <c r="O192" s="9">
        <f t="shared" si="11"/>
        <v>36142</v>
      </c>
      <c r="P192" s="9">
        <v>9464</v>
      </c>
      <c r="Q192" s="9">
        <v>18274</v>
      </c>
      <c r="R192" s="9">
        <v>17753</v>
      </c>
      <c r="S192" s="9">
        <f t="shared" si="15"/>
        <v>36027</v>
      </c>
      <c r="T192" s="9">
        <v>8907</v>
      </c>
      <c r="U192" s="9" t="s">
        <v>25</v>
      </c>
    </row>
    <row r="193" spans="1:21">
      <c r="A193" s="4">
        <v>28702</v>
      </c>
      <c r="B193" s="9">
        <v>53</v>
      </c>
      <c r="C193" s="9">
        <v>8</v>
      </c>
      <c r="D193" s="6">
        <v>53</v>
      </c>
      <c r="E193" s="9">
        <v>18327</v>
      </c>
      <c r="F193" s="9">
        <v>17856</v>
      </c>
      <c r="G193" s="9">
        <f t="shared" si="12"/>
        <v>36183</v>
      </c>
      <c r="J193" s="9">
        <v>29</v>
      </c>
      <c r="K193" s="9">
        <v>39</v>
      </c>
      <c r="L193" s="9">
        <f t="shared" si="14"/>
        <v>68</v>
      </c>
      <c r="M193" s="9">
        <f t="shared" si="16"/>
        <v>18356</v>
      </c>
      <c r="N193" s="9">
        <f t="shared" si="16"/>
        <v>17895</v>
      </c>
      <c r="O193" s="9">
        <f t="shared" si="11"/>
        <v>36251</v>
      </c>
      <c r="P193" s="9">
        <v>9494</v>
      </c>
      <c r="Q193" s="9">
        <v>18329</v>
      </c>
      <c r="R193" s="9">
        <v>17807</v>
      </c>
      <c r="S193" s="9">
        <f t="shared" si="15"/>
        <v>36136</v>
      </c>
      <c r="T193" s="9">
        <v>8937</v>
      </c>
      <c r="U193" s="9" t="s">
        <v>25</v>
      </c>
    </row>
    <row r="194" spans="1:21">
      <c r="A194" s="4">
        <v>28733</v>
      </c>
      <c r="B194" s="9">
        <v>53</v>
      </c>
      <c r="C194" s="9">
        <v>9</v>
      </c>
      <c r="D194" s="6">
        <v>53</v>
      </c>
      <c r="E194" s="9">
        <v>18322</v>
      </c>
      <c r="F194" s="9">
        <v>17831</v>
      </c>
      <c r="G194" s="9">
        <f t="shared" si="12"/>
        <v>36153</v>
      </c>
      <c r="J194" s="9">
        <v>27</v>
      </c>
      <c r="K194" s="9">
        <v>38</v>
      </c>
      <c r="L194" s="9">
        <f t="shared" si="14"/>
        <v>65</v>
      </c>
      <c r="M194" s="9">
        <f t="shared" si="16"/>
        <v>18349</v>
      </c>
      <c r="N194" s="9">
        <f t="shared" si="16"/>
        <v>17869</v>
      </c>
      <c r="O194" s="9">
        <f t="shared" si="11"/>
        <v>36218</v>
      </c>
      <c r="P194" s="9">
        <v>9396</v>
      </c>
      <c r="Q194" s="9">
        <v>18322</v>
      </c>
      <c r="R194" s="9">
        <v>17781</v>
      </c>
      <c r="S194" s="9">
        <f t="shared" si="15"/>
        <v>36103</v>
      </c>
      <c r="T194" s="9">
        <v>8839</v>
      </c>
      <c r="U194" s="9" t="s">
        <v>25</v>
      </c>
    </row>
    <row r="195" spans="1:21">
      <c r="A195" s="4">
        <v>28763</v>
      </c>
      <c r="B195" s="9">
        <v>53</v>
      </c>
      <c r="C195" s="9">
        <v>10</v>
      </c>
      <c r="D195" s="6">
        <v>53</v>
      </c>
      <c r="E195" s="9">
        <v>18416</v>
      </c>
      <c r="F195" s="9">
        <v>17877</v>
      </c>
      <c r="G195" s="9">
        <f t="shared" si="12"/>
        <v>36293</v>
      </c>
      <c r="J195" s="9">
        <v>20</v>
      </c>
      <c r="K195" s="9">
        <v>36</v>
      </c>
      <c r="L195" s="9">
        <f t="shared" si="14"/>
        <v>56</v>
      </c>
      <c r="M195" s="9">
        <f t="shared" si="16"/>
        <v>18436</v>
      </c>
      <c r="N195" s="9">
        <f t="shared" si="16"/>
        <v>17913</v>
      </c>
      <c r="O195" s="9">
        <f t="shared" si="11"/>
        <v>36349</v>
      </c>
      <c r="P195" s="9">
        <v>9443</v>
      </c>
      <c r="Q195" s="9">
        <v>18409</v>
      </c>
      <c r="R195" s="9">
        <v>17825</v>
      </c>
      <c r="S195" s="9">
        <f t="shared" si="15"/>
        <v>36234</v>
      </c>
      <c r="T195" s="9">
        <v>8886</v>
      </c>
      <c r="U195" s="9" t="s">
        <v>25</v>
      </c>
    </row>
    <row r="196" spans="1:21">
      <c r="A196" s="4">
        <v>28794</v>
      </c>
      <c r="B196" s="9">
        <v>53</v>
      </c>
      <c r="C196" s="9">
        <v>11</v>
      </c>
      <c r="D196" s="6">
        <v>53</v>
      </c>
      <c r="E196" s="9">
        <v>18478</v>
      </c>
      <c r="F196" s="9">
        <v>17906</v>
      </c>
      <c r="G196" s="9">
        <f t="shared" si="12"/>
        <v>36384</v>
      </c>
      <c r="J196" s="9">
        <v>25</v>
      </c>
      <c r="K196" s="9">
        <v>35</v>
      </c>
      <c r="L196" s="9">
        <f t="shared" si="14"/>
        <v>60</v>
      </c>
      <c r="M196" s="9">
        <f t="shared" si="16"/>
        <v>18503</v>
      </c>
      <c r="N196" s="9">
        <f t="shared" si="16"/>
        <v>17941</v>
      </c>
      <c r="O196" s="9">
        <f t="shared" si="11"/>
        <v>36444</v>
      </c>
      <c r="P196" s="9">
        <v>9486</v>
      </c>
      <c r="Q196" s="9">
        <v>18476</v>
      </c>
      <c r="R196" s="9">
        <v>17853</v>
      </c>
      <c r="S196" s="9">
        <f t="shared" si="15"/>
        <v>36329</v>
      </c>
      <c r="T196" s="9">
        <v>8929</v>
      </c>
      <c r="U196" s="9" t="s">
        <v>25</v>
      </c>
    </row>
    <row r="197" spans="1:21">
      <c r="A197" s="4">
        <v>28824</v>
      </c>
      <c r="B197" s="9">
        <v>53</v>
      </c>
      <c r="C197" s="8">
        <v>12</v>
      </c>
      <c r="D197" s="6">
        <v>53</v>
      </c>
      <c r="E197" s="9">
        <v>18544</v>
      </c>
      <c r="F197" s="9">
        <v>17967</v>
      </c>
      <c r="G197" s="9">
        <f t="shared" si="12"/>
        <v>36511</v>
      </c>
      <c r="J197" s="9">
        <v>27</v>
      </c>
      <c r="K197" s="9">
        <v>37</v>
      </c>
      <c r="L197" s="9">
        <f t="shared" si="14"/>
        <v>64</v>
      </c>
      <c r="M197" s="9">
        <f t="shared" si="16"/>
        <v>18571</v>
      </c>
      <c r="N197" s="9">
        <f t="shared" si="16"/>
        <v>18004</v>
      </c>
      <c r="O197" s="9">
        <f t="shared" si="11"/>
        <v>36575</v>
      </c>
      <c r="P197" s="9">
        <v>9516</v>
      </c>
      <c r="Q197" s="9">
        <v>18544</v>
      </c>
      <c r="R197" s="9">
        <v>17916</v>
      </c>
      <c r="S197" s="9">
        <f t="shared" si="15"/>
        <v>36460</v>
      </c>
      <c r="T197" s="9">
        <v>8959</v>
      </c>
      <c r="U197" s="9" t="s">
        <v>25</v>
      </c>
    </row>
    <row r="198" spans="1:21">
      <c r="A198" s="4">
        <v>28855</v>
      </c>
      <c r="B198" s="9">
        <v>54</v>
      </c>
      <c r="C198" s="9">
        <v>1</v>
      </c>
      <c r="D198" s="6">
        <v>53</v>
      </c>
      <c r="E198" s="9">
        <v>18578</v>
      </c>
      <c r="F198" s="9">
        <v>18028</v>
      </c>
      <c r="G198" s="9">
        <f t="shared" si="12"/>
        <v>36606</v>
      </c>
      <c r="J198" s="9">
        <v>27</v>
      </c>
      <c r="K198" s="9">
        <v>37</v>
      </c>
      <c r="L198" s="9">
        <f t="shared" si="14"/>
        <v>64</v>
      </c>
      <c r="M198" s="9">
        <f t="shared" si="16"/>
        <v>18605</v>
      </c>
      <c r="N198" s="9">
        <f t="shared" si="16"/>
        <v>18065</v>
      </c>
      <c r="O198" s="9">
        <f t="shared" si="11"/>
        <v>36670</v>
      </c>
      <c r="P198" s="9">
        <v>9523</v>
      </c>
      <c r="Q198" s="9">
        <v>18578</v>
      </c>
      <c r="R198" s="9">
        <v>17977</v>
      </c>
      <c r="S198" s="9">
        <f t="shared" si="15"/>
        <v>36555</v>
      </c>
      <c r="T198" s="9">
        <v>8966</v>
      </c>
      <c r="U198" s="9" t="s">
        <v>25</v>
      </c>
    </row>
    <row r="199" spans="1:21">
      <c r="A199" s="4">
        <v>28886</v>
      </c>
      <c r="B199" s="9">
        <v>54</v>
      </c>
      <c r="C199" s="9">
        <v>2</v>
      </c>
      <c r="D199" s="6">
        <v>53</v>
      </c>
      <c r="E199" s="9">
        <v>18580</v>
      </c>
      <c r="F199" s="9">
        <v>18036</v>
      </c>
      <c r="G199" s="9">
        <f t="shared" si="12"/>
        <v>36616</v>
      </c>
      <c r="J199" s="9">
        <v>27</v>
      </c>
      <c r="K199" s="9">
        <v>36</v>
      </c>
      <c r="L199" s="9">
        <f t="shared" si="14"/>
        <v>63</v>
      </c>
      <c r="M199" s="9">
        <f t="shared" si="16"/>
        <v>18607</v>
      </c>
      <c r="N199" s="9">
        <f t="shared" si="16"/>
        <v>18072</v>
      </c>
      <c r="O199" s="9">
        <f t="shared" si="11"/>
        <v>36679</v>
      </c>
      <c r="P199" s="9">
        <v>9523</v>
      </c>
      <c r="Q199" s="9">
        <v>18580</v>
      </c>
      <c r="R199" s="9">
        <v>17984</v>
      </c>
      <c r="S199" s="9">
        <f t="shared" si="15"/>
        <v>36564</v>
      </c>
      <c r="T199" s="9">
        <v>8966</v>
      </c>
      <c r="U199" s="9" t="s">
        <v>25</v>
      </c>
    </row>
    <row r="200" spans="1:21">
      <c r="A200" s="4">
        <v>28914</v>
      </c>
      <c r="B200" s="9">
        <v>54</v>
      </c>
      <c r="C200" s="9">
        <v>3</v>
      </c>
      <c r="D200" s="6">
        <v>53</v>
      </c>
      <c r="E200" s="9">
        <v>18759</v>
      </c>
      <c r="F200" s="9">
        <v>18166</v>
      </c>
      <c r="G200" s="9">
        <f t="shared" si="12"/>
        <v>36925</v>
      </c>
      <c r="J200" s="9">
        <v>27</v>
      </c>
      <c r="K200" s="9">
        <v>35</v>
      </c>
      <c r="L200" s="9">
        <f t="shared" si="14"/>
        <v>62</v>
      </c>
      <c r="M200" s="9">
        <f t="shared" si="16"/>
        <v>18786</v>
      </c>
      <c r="N200" s="9">
        <f t="shared" si="16"/>
        <v>18201</v>
      </c>
      <c r="O200" s="9">
        <f t="shared" si="11"/>
        <v>36987</v>
      </c>
      <c r="P200" s="9">
        <v>9621</v>
      </c>
      <c r="Q200" s="9">
        <v>18759</v>
      </c>
      <c r="R200" s="9">
        <v>18113</v>
      </c>
      <c r="S200" s="9">
        <f t="shared" si="15"/>
        <v>36872</v>
      </c>
      <c r="T200" s="9">
        <v>9064</v>
      </c>
      <c r="U200" s="9" t="s">
        <v>25</v>
      </c>
    </row>
    <row r="201" spans="1:21">
      <c r="A201" s="4">
        <v>28945</v>
      </c>
      <c r="B201" s="9">
        <v>54</v>
      </c>
      <c r="C201" s="9">
        <v>4</v>
      </c>
      <c r="D201" s="6">
        <v>54</v>
      </c>
      <c r="E201" s="9">
        <v>18790</v>
      </c>
      <c r="F201" s="9">
        <v>18213</v>
      </c>
      <c r="G201" s="9">
        <f t="shared" si="12"/>
        <v>37003</v>
      </c>
      <c r="J201" s="9">
        <v>27</v>
      </c>
      <c r="K201" s="9">
        <v>35</v>
      </c>
      <c r="L201" s="9">
        <f t="shared" si="14"/>
        <v>62</v>
      </c>
      <c r="M201" s="9">
        <f t="shared" si="16"/>
        <v>18817</v>
      </c>
      <c r="N201" s="9">
        <f t="shared" si="16"/>
        <v>18248</v>
      </c>
      <c r="O201" s="9">
        <f t="shared" si="11"/>
        <v>37065</v>
      </c>
      <c r="P201" s="9">
        <v>9626</v>
      </c>
      <c r="Q201" s="9">
        <v>18790</v>
      </c>
      <c r="R201" s="9">
        <v>18160</v>
      </c>
      <c r="S201" s="9">
        <f t="shared" si="15"/>
        <v>36950</v>
      </c>
      <c r="T201" s="9">
        <v>9069</v>
      </c>
      <c r="U201" s="9" t="s">
        <v>25</v>
      </c>
    </row>
    <row r="202" spans="1:21">
      <c r="A202" s="4">
        <v>28975</v>
      </c>
      <c r="B202" s="9">
        <v>54</v>
      </c>
      <c r="C202" s="9">
        <v>5</v>
      </c>
      <c r="D202" s="6">
        <v>54</v>
      </c>
      <c r="E202" s="9">
        <v>18908</v>
      </c>
      <c r="F202" s="9">
        <v>18311</v>
      </c>
      <c r="G202" s="9">
        <f t="shared" si="12"/>
        <v>37219</v>
      </c>
      <c r="J202" s="9">
        <v>27</v>
      </c>
      <c r="K202" s="9">
        <v>34</v>
      </c>
      <c r="L202" s="9">
        <f t="shared" si="14"/>
        <v>61</v>
      </c>
      <c r="M202" s="9">
        <f t="shared" si="16"/>
        <v>18935</v>
      </c>
      <c r="N202" s="9">
        <f t="shared" si="16"/>
        <v>18345</v>
      </c>
      <c r="O202" s="9">
        <f t="shared" si="11"/>
        <v>37280</v>
      </c>
      <c r="P202" s="9">
        <v>9717</v>
      </c>
      <c r="Q202" s="9">
        <v>18908</v>
      </c>
      <c r="R202" s="9">
        <v>18257</v>
      </c>
      <c r="S202" s="9">
        <f t="shared" si="15"/>
        <v>37165</v>
      </c>
      <c r="T202" s="9">
        <v>9160</v>
      </c>
      <c r="U202" s="9" t="s">
        <v>25</v>
      </c>
    </row>
    <row r="203" spans="1:21">
      <c r="A203" s="4">
        <v>29006</v>
      </c>
      <c r="B203" s="9">
        <v>54</v>
      </c>
      <c r="C203" s="9">
        <v>6</v>
      </c>
      <c r="D203" s="6">
        <v>54</v>
      </c>
      <c r="E203" s="9">
        <v>18987</v>
      </c>
      <c r="F203" s="9">
        <v>18365</v>
      </c>
      <c r="G203" s="9">
        <f t="shared" si="12"/>
        <v>37352</v>
      </c>
      <c r="J203" s="9">
        <v>29</v>
      </c>
      <c r="K203" s="9">
        <v>34</v>
      </c>
      <c r="L203" s="9">
        <f t="shared" si="14"/>
        <v>63</v>
      </c>
      <c r="M203" s="9">
        <f t="shared" si="16"/>
        <v>19016</v>
      </c>
      <c r="N203" s="9">
        <f t="shared" si="16"/>
        <v>18399</v>
      </c>
      <c r="O203" s="9">
        <f t="shared" si="11"/>
        <v>37415</v>
      </c>
      <c r="P203" s="9">
        <v>9764</v>
      </c>
      <c r="Q203" s="9">
        <v>18989</v>
      </c>
      <c r="R203" s="9">
        <v>18311</v>
      </c>
      <c r="S203" s="9">
        <f t="shared" si="15"/>
        <v>37300</v>
      </c>
      <c r="T203" s="9">
        <v>9207</v>
      </c>
      <c r="U203" s="9" t="s">
        <v>25</v>
      </c>
    </row>
    <row r="204" spans="1:21">
      <c r="A204" s="4">
        <v>29036</v>
      </c>
      <c r="B204" s="9">
        <v>54</v>
      </c>
      <c r="C204" s="9">
        <v>7</v>
      </c>
      <c r="D204" s="6">
        <v>54</v>
      </c>
      <c r="E204" s="9">
        <v>19019</v>
      </c>
      <c r="F204" s="9">
        <v>18411</v>
      </c>
      <c r="G204" s="9">
        <f t="shared" si="12"/>
        <v>37430</v>
      </c>
      <c r="J204" s="9">
        <v>29</v>
      </c>
      <c r="K204" s="9">
        <v>34</v>
      </c>
      <c r="L204" s="9">
        <f t="shared" si="14"/>
        <v>63</v>
      </c>
      <c r="M204" s="9">
        <f t="shared" si="16"/>
        <v>19048</v>
      </c>
      <c r="N204" s="9">
        <f t="shared" si="16"/>
        <v>18445</v>
      </c>
      <c r="O204" s="9">
        <f t="shared" si="11"/>
        <v>37493</v>
      </c>
      <c r="P204" s="9">
        <v>9783</v>
      </c>
      <c r="Q204" s="9">
        <v>19021</v>
      </c>
      <c r="R204" s="9">
        <v>18357</v>
      </c>
      <c r="S204" s="9">
        <f t="shared" si="15"/>
        <v>37378</v>
      </c>
      <c r="T204" s="9">
        <v>9226</v>
      </c>
      <c r="U204" s="9" t="s">
        <v>25</v>
      </c>
    </row>
    <row r="205" spans="1:21">
      <c r="A205" s="4">
        <v>29067</v>
      </c>
      <c r="B205" s="9">
        <v>54</v>
      </c>
      <c r="C205" s="9">
        <v>8</v>
      </c>
      <c r="D205" s="6">
        <v>54</v>
      </c>
      <c r="E205" s="9">
        <v>19085</v>
      </c>
      <c r="F205" s="9">
        <v>18448</v>
      </c>
      <c r="G205" s="9">
        <f t="shared" si="12"/>
        <v>37533</v>
      </c>
      <c r="J205" s="9">
        <v>29</v>
      </c>
      <c r="K205" s="9">
        <v>34</v>
      </c>
      <c r="L205" s="9">
        <f t="shared" si="14"/>
        <v>63</v>
      </c>
      <c r="M205" s="9">
        <f t="shared" si="16"/>
        <v>19114</v>
      </c>
      <c r="N205" s="9">
        <f t="shared" si="16"/>
        <v>18482</v>
      </c>
      <c r="O205" s="9">
        <f t="shared" si="11"/>
        <v>37596</v>
      </c>
      <c r="P205" s="9">
        <v>9818</v>
      </c>
      <c r="Q205" s="9">
        <v>19087</v>
      </c>
      <c r="R205" s="9">
        <v>18394</v>
      </c>
      <c r="S205" s="9">
        <f t="shared" si="15"/>
        <v>37481</v>
      </c>
      <c r="T205" s="9">
        <v>9261</v>
      </c>
      <c r="U205" s="9" t="s">
        <v>25</v>
      </c>
    </row>
    <row r="206" spans="1:21">
      <c r="A206" s="4">
        <v>29098</v>
      </c>
      <c r="B206" s="9">
        <v>54</v>
      </c>
      <c r="C206" s="9">
        <v>9</v>
      </c>
      <c r="D206" s="6">
        <v>54</v>
      </c>
      <c r="E206" s="9">
        <v>19132</v>
      </c>
      <c r="F206" s="9">
        <v>18517</v>
      </c>
      <c r="G206" s="9">
        <f t="shared" si="12"/>
        <v>37649</v>
      </c>
      <c r="J206" s="9">
        <v>29</v>
      </c>
      <c r="K206" s="9">
        <v>34</v>
      </c>
      <c r="L206" s="9">
        <f t="shared" si="14"/>
        <v>63</v>
      </c>
      <c r="M206" s="9">
        <f t="shared" si="16"/>
        <v>19161</v>
      </c>
      <c r="N206" s="9">
        <f t="shared" si="16"/>
        <v>18551</v>
      </c>
      <c r="O206" s="9">
        <f t="shared" si="11"/>
        <v>37712</v>
      </c>
      <c r="P206" s="9">
        <v>9824</v>
      </c>
      <c r="Q206" s="9">
        <v>19134</v>
      </c>
      <c r="R206" s="9">
        <v>18463</v>
      </c>
      <c r="S206" s="9">
        <f t="shared" si="15"/>
        <v>37597</v>
      </c>
      <c r="T206" s="9">
        <v>9267</v>
      </c>
      <c r="U206" s="9" t="s">
        <v>25</v>
      </c>
    </row>
    <row r="207" spans="1:21">
      <c r="A207" s="4">
        <v>29128</v>
      </c>
      <c r="B207" s="9">
        <v>54</v>
      </c>
      <c r="C207" s="9">
        <v>10</v>
      </c>
      <c r="D207" s="6">
        <v>54</v>
      </c>
      <c r="E207" s="9">
        <v>19168</v>
      </c>
      <c r="F207" s="9">
        <v>18560</v>
      </c>
      <c r="G207" s="9">
        <f t="shared" si="12"/>
        <v>37728</v>
      </c>
      <c r="J207" s="9">
        <v>27</v>
      </c>
      <c r="K207" s="9">
        <v>32</v>
      </c>
      <c r="L207" s="9">
        <f t="shared" si="14"/>
        <v>59</v>
      </c>
      <c r="M207" s="9">
        <f t="shared" si="16"/>
        <v>19195</v>
      </c>
      <c r="N207" s="9">
        <f t="shared" si="16"/>
        <v>18592</v>
      </c>
      <c r="O207" s="9">
        <f t="shared" si="11"/>
        <v>37787</v>
      </c>
      <c r="P207" s="9">
        <v>9837</v>
      </c>
      <c r="Q207" s="9">
        <v>19168</v>
      </c>
      <c r="R207" s="9">
        <v>18504</v>
      </c>
      <c r="S207" s="9">
        <f t="shared" si="15"/>
        <v>37672</v>
      </c>
      <c r="T207" s="9">
        <v>9280</v>
      </c>
      <c r="U207" s="9" t="s">
        <v>25</v>
      </c>
    </row>
    <row r="208" spans="1:21">
      <c r="A208" s="4">
        <v>29159</v>
      </c>
      <c r="B208" s="9">
        <v>54</v>
      </c>
      <c r="C208" s="9">
        <v>11</v>
      </c>
      <c r="D208" s="6">
        <v>54</v>
      </c>
      <c r="E208" s="9">
        <v>19258</v>
      </c>
      <c r="F208" s="9">
        <v>18639</v>
      </c>
      <c r="G208" s="9">
        <f t="shared" si="12"/>
        <v>37897</v>
      </c>
      <c r="J208" s="9">
        <v>27</v>
      </c>
      <c r="K208" s="9">
        <v>32</v>
      </c>
      <c r="L208" s="9">
        <f t="shared" si="14"/>
        <v>59</v>
      </c>
      <c r="M208" s="9">
        <f t="shared" si="16"/>
        <v>19285</v>
      </c>
      <c r="N208" s="9">
        <f t="shared" si="16"/>
        <v>18671</v>
      </c>
      <c r="O208" s="9">
        <f t="shared" si="11"/>
        <v>37956</v>
      </c>
      <c r="P208" s="9">
        <v>9893</v>
      </c>
      <c r="Q208" s="9">
        <v>19258</v>
      </c>
      <c r="R208" s="9">
        <v>18583</v>
      </c>
      <c r="S208" s="9">
        <f t="shared" si="15"/>
        <v>37841</v>
      </c>
      <c r="T208" s="9">
        <v>9336</v>
      </c>
      <c r="U208" s="9" t="s">
        <v>25</v>
      </c>
    </row>
    <row r="209" spans="1:21">
      <c r="A209" s="4">
        <v>29189</v>
      </c>
      <c r="B209" s="9">
        <v>54</v>
      </c>
      <c r="C209" s="8">
        <v>12</v>
      </c>
      <c r="D209" s="6">
        <v>54</v>
      </c>
      <c r="E209" s="9">
        <v>19319</v>
      </c>
      <c r="F209" s="9">
        <v>18701</v>
      </c>
      <c r="G209" s="9">
        <f t="shared" si="12"/>
        <v>38020</v>
      </c>
      <c r="J209" s="9">
        <v>23</v>
      </c>
      <c r="K209" s="9">
        <v>29</v>
      </c>
      <c r="L209" s="9">
        <f t="shared" si="14"/>
        <v>52</v>
      </c>
      <c r="M209" s="9">
        <f t="shared" si="16"/>
        <v>19342</v>
      </c>
      <c r="N209" s="9">
        <f t="shared" si="16"/>
        <v>18730</v>
      </c>
      <c r="O209" s="9">
        <f t="shared" si="11"/>
        <v>38072</v>
      </c>
      <c r="P209" s="9">
        <v>9946</v>
      </c>
      <c r="Q209" s="9">
        <v>19315</v>
      </c>
      <c r="R209" s="9">
        <v>18642</v>
      </c>
      <c r="S209" s="9">
        <f t="shared" si="15"/>
        <v>37957</v>
      </c>
      <c r="T209" s="9">
        <v>9389</v>
      </c>
      <c r="U209" s="9" t="s">
        <v>25</v>
      </c>
    </row>
    <row r="210" spans="1:21">
      <c r="A210" s="4">
        <v>29220</v>
      </c>
      <c r="B210" s="9">
        <v>55</v>
      </c>
      <c r="C210" s="9">
        <v>1</v>
      </c>
      <c r="D210" s="6">
        <v>54</v>
      </c>
      <c r="E210" s="9">
        <v>19366</v>
      </c>
      <c r="F210" s="9">
        <v>18762</v>
      </c>
      <c r="G210" s="9">
        <f t="shared" si="12"/>
        <v>38128</v>
      </c>
      <c r="J210" s="9">
        <v>24</v>
      </c>
      <c r="K210" s="9">
        <v>28</v>
      </c>
      <c r="L210" s="9">
        <f t="shared" si="14"/>
        <v>52</v>
      </c>
      <c r="M210" s="9">
        <f t="shared" si="16"/>
        <v>19390</v>
      </c>
      <c r="N210" s="9">
        <f t="shared" si="16"/>
        <v>18790</v>
      </c>
      <c r="O210" s="9">
        <f t="shared" si="11"/>
        <v>38180</v>
      </c>
      <c r="P210" s="9">
        <v>9945</v>
      </c>
      <c r="Q210" s="9">
        <v>19363</v>
      </c>
      <c r="R210" s="9">
        <v>18702</v>
      </c>
      <c r="S210" s="9">
        <f t="shared" si="15"/>
        <v>38065</v>
      </c>
      <c r="T210" s="9">
        <v>9388</v>
      </c>
      <c r="U210" s="9" t="s">
        <v>25</v>
      </c>
    </row>
    <row r="211" spans="1:21">
      <c r="A211" s="4">
        <v>29251</v>
      </c>
      <c r="B211" s="9">
        <v>55</v>
      </c>
      <c r="C211" s="9">
        <v>2</v>
      </c>
      <c r="D211" s="6">
        <v>54</v>
      </c>
      <c r="E211" s="9">
        <v>19433</v>
      </c>
      <c r="F211" s="9">
        <v>18809</v>
      </c>
      <c r="G211" s="9">
        <f t="shared" si="12"/>
        <v>38242</v>
      </c>
      <c r="J211" s="9">
        <v>24</v>
      </c>
      <c r="K211" s="9">
        <v>29</v>
      </c>
      <c r="L211" s="9">
        <f t="shared" si="14"/>
        <v>53</v>
      </c>
      <c r="M211" s="9">
        <f t="shared" si="16"/>
        <v>19457</v>
      </c>
      <c r="N211" s="9">
        <f t="shared" si="16"/>
        <v>18838</v>
      </c>
      <c r="O211" s="9">
        <f t="shared" si="11"/>
        <v>38295</v>
      </c>
      <c r="P211" s="9">
        <v>9975</v>
      </c>
      <c r="Q211" s="9">
        <v>19430</v>
      </c>
      <c r="R211" s="9">
        <v>18750</v>
      </c>
      <c r="S211" s="9">
        <f t="shared" si="15"/>
        <v>38180</v>
      </c>
      <c r="T211" s="9">
        <v>9418</v>
      </c>
      <c r="U211" s="9" t="s">
        <v>25</v>
      </c>
    </row>
    <row r="212" spans="1:21">
      <c r="A212" s="4">
        <v>29280</v>
      </c>
      <c r="B212" s="9">
        <v>55</v>
      </c>
      <c r="C212" s="9">
        <v>3</v>
      </c>
      <c r="D212" s="6">
        <v>54</v>
      </c>
      <c r="E212" s="9">
        <v>19431</v>
      </c>
      <c r="F212" s="9">
        <v>18839</v>
      </c>
      <c r="G212" s="9">
        <f t="shared" si="12"/>
        <v>38270</v>
      </c>
      <c r="J212" s="9">
        <v>24</v>
      </c>
      <c r="K212" s="9">
        <v>30</v>
      </c>
      <c r="L212" s="9">
        <f t="shared" si="14"/>
        <v>54</v>
      </c>
      <c r="M212" s="9">
        <f t="shared" ref="M212:N231" si="17">E212+J212</f>
        <v>19455</v>
      </c>
      <c r="N212" s="9">
        <f t="shared" si="17"/>
        <v>18869</v>
      </c>
      <c r="O212" s="9">
        <f t="shared" si="11"/>
        <v>38324</v>
      </c>
      <c r="P212" s="9">
        <v>9993</v>
      </c>
      <c r="Q212" s="9">
        <v>19428</v>
      </c>
      <c r="R212" s="9">
        <v>18781</v>
      </c>
      <c r="S212" s="9">
        <f t="shared" si="15"/>
        <v>38209</v>
      </c>
      <c r="T212" s="9">
        <v>9436</v>
      </c>
      <c r="U212" s="9" t="s">
        <v>25</v>
      </c>
    </row>
    <row r="213" spans="1:21">
      <c r="A213" s="4">
        <v>29311</v>
      </c>
      <c r="B213" s="9">
        <v>55</v>
      </c>
      <c r="C213" s="9">
        <v>4</v>
      </c>
      <c r="D213" s="6">
        <v>55</v>
      </c>
      <c r="E213" s="9">
        <v>19481</v>
      </c>
      <c r="F213" s="9">
        <v>18907</v>
      </c>
      <c r="G213" s="9">
        <f t="shared" si="12"/>
        <v>38388</v>
      </c>
      <c r="J213" s="9">
        <v>24</v>
      </c>
      <c r="K213" s="9">
        <v>31</v>
      </c>
      <c r="L213" s="9">
        <f t="shared" si="14"/>
        <v>55</v>
      </c>
      <c r="M213" s="9">
        <f t="shared" si="17"/>
        <v>19505</v>
      </c>
      <c r="N213" s="9">
        <f t="shared" si="17"/>
        <v>18938</v>
      </c>
      <c r="O213" s="9">
        <f t="shared" si="11"/>
        <v>38443</v>
      </c>
      <c r="P213" s="9">
        <v>10010</v>
      </c>
      <c r="Q213" s="9">
        <v>19478</v>
      </c>
      <c r="R213" s="9">
        <v>18850</v>
      </c>
      <c r="S213" s="9">
        <f t="shared" si="15"/>
        <v>38328</v>
      </c>
      <c r="T213" s="9">
        <v>9453</v>
      </c>
      <c r="U213" s="9" t="s">
        <v>25</v>
      </c>
    </row>
    <row r="214" spans="1:21">
      <c r="A214" s="4">
        <v>29341</v>
      </c>
      <c r="B214" s="9">
        <v>55</v>
      </c>
      <c r="C214" s="9">
        <v>5</v>
      </c>
      <c r="D214" s="6">
        <v>55</v>
      </c>
      <c r="E214" s="9">
        <v>19574</v>
      </c>
      <c r="F214" s="9">
        <v>18994</v>
      </c>
      <c r="G214" s="9">
        <f t="shared" si="12"/>
        <v>38568</v>
      </c>
      <c r="J214" s="9">
        <v>25</v>
      </c>
      <c r="K214" s="9">
        <v>32</v>
      </c>
      <c r="L214" s="9">
        <f t="shared" si="14"/>
        <v>57</v>
      </c>
      <c r="M214" s="9">
        <f t="shared" si="17"/>
        <v>19599</v>
      </c>
      <c r="N214" s="9">
        <f t="shared" si="17"/>
        <v>19026</v>
      </c>
      <c r="O214" s="9">
        <f t="shared" si="11"/>
        <v>38625</v>
      </c>
      <c r="P214" s="9">
        <v>10102</v>
      </c>
      <c r="Q214" s="9">
        <v>19572</v>
      </c>
      <c r="R214" s="9">
        <v>18938</v>
      </c>
      <c r="S214" s="9">
        <f t="shared" si="15"/>
        <v>38510</v>
      </c>
      <c r="T214" s="9">
        <v>9545</v>
      </c>
      <c r="U214" s="9" t="s">
        <v>25</v>
      </c>
    </row>
    <row r="215" spans="1:21">
      <c r="A215" s="4">
        <v>29372</v>
      </c>
      <c r="B215" s="9">
        <v>55</v>
      </c>
      <c r="C215" s="9">
        <v>6</v>
      </c>
      <c r="D215" s="6">
        <v>55</v>
      </c>
      <c r="E215" s="9">
        <v>19663</v>
      </c>
      <c r="F215" s="9">
        <v>19057</v>
      </c>
      <c r="G215" s="9">
        <f t="shared" si="12"/>
        <v>38720</v>
      </c>
      <c r="J215" s="9">
        <v>24</v>
      </c>
      <c r="K215" s="9">
        <v>36</v>
      </c>
      <c r="L215" s="9">
        <f t="shared" si="14"/>
        <v>60</v>
      </c>
      <c r="M215" s="9">
        <f t="shared" si="17"/>
        <v>19687</v>
      </c>
      <c r="N215" s="9">
        <f t="shared" si="17"/>
        <v>19093</v>
      </c>
      <c r="O215" s="9">
        <f t="shared" si="11"/>
        <v>38780</v>
      </c>
      <c r="P215" s="9">
        <v>10129</v>
      </c>
      <c r="Q215" s="9">
        <v>19660</v>
      </c>
      <c r="R215" s="9">
        <v>19005</v>
      </c>
      <c r="S215" s="9">
        <f t="shared" si="15"/>
        <v>38665</v>
      </c>
      <c r="T215" s="9">
        <v>9572</v>
      </c>
      <c r="U215" s="9" t="s">
        <v>25</v>
      </c>
    </row>
    <row r="216" spans="1:21">
      <c r="A216" s="4">
        <v>29402</v>
      </c>
      <c r="B216" s="9">
        <v>55</v>
      </c>
      <c r="C216" s="9">
        <v>7</v>
      </c>
      <c r="D216" s="6">
        <v>55</v>
      </c>
      <c r="E216" s="9">
        <v>19687</v>
      </c>
      <c r="F216" s="9">
        <v>19081</v>
      </c>
      <c r="G216" s="9">
        <f t="shared" si="12"/>
        <v>38768</v>
      </c>
      <c r="J216" s="9">
        <v>23</v>
      </c>
      <c r="K216" s="9">
        <v>36</v>
      </c>
      <c r="L216" s="9">
        <f t="shared" si="14"/>
        <v>59</v>
      </c>
      <c r="M216" s="9">
        <f t="shared" si="17"/>
        <v>19710</v>
      </c>
      <c r="N216" s="9">
        <f t="shared" si="17"/>
        <v>19117</v>
      </c>
      <c r="O216" s="9">
        <f t="shared" si="11"/>
        <v>38827</v>
      </c>
      <c r="P216" s="9">
        <v>10136</v>
      </c>
      <c r="Q216" s="9">
        <v>19683</v>
      </c>
      <c r="R216" s="9">
        <v>19029</v>
      </c>
      <c r="S216" s="9">
        <f t="shared" si="15"/>
        <v>38712</v>
      </c>
      <c r="T216" s="9">
        <v>9579</v>
      </c>
      <c r="U216" s="9" t="s">
        <v>25</v>
      </c>
    </row>
    <row r="217" spans="1:21">
      <c r="A217" s="4">
        <v>29433</v>
      </c>
      <c r="B217" s="9">
        <v>55</v>
      </c>
      <c r="C217" s="9">
        <v>8</v>
      </c>
      <c r="D217" s="6">
        <v>55</v>
      </c>
      <c r="E217" s="9">
        <v>19733</v>
      </c>
      <c r="F217" s="9">
        <v>19152</v>
      </c>
      <c r="G217" s="9">
        <f t="shared" si="12"/>
        <v>38885</v>
      </c>
      <c r="J217" s="9">
        <v>21</v>
      </c>
      <c r="K217" s="9">
        <v>35</v>
      </c>
      <c r="L217" s="9">
        <f t="shared" si="14"/>
        <v>56</v>
      </c>
      <c r="M217" s="9">
        <f t="shared" si="17"/>
        <v>19754</v>
      </c>
      <c r="N217" s="9">
        <f t="shared" si="17"/>
        <v>19187</v>
      </c>
      <c r="O217" s="9">
        <f t="shared" si="11"/>
        <v>38941</v>
      </c>
      <c r="P217" s="9">
        <v>10151</v>
      </c>
      <c r="Q217" s="9">
        <v>19727</v>
      </c>
      <c r="R217" s="9">
        <v>19099</v>
      </c>
      <c r="S217" s="9">
        <f t="shared" si="15"/>
        <v>38826</v>
      </c>
      <c r="T217" s="9">
        <v>9594</v>
      </c>
      <c r="U217" s="9" t="s">
        <v>25</v>
      </c>
    </row>
    <row r="218" spans="1:21">
      <c r="A218" s="4">
        <v>29464</v>
      </c>
      <c r="B218" s="9">
        <v>55</v>
      </c>
      <c r="C218" s="9">
        <v>9</v>
      </c>
      <c r="D218" s="6">
        <v>55</v>
      </c>
      <c r="E218" s="9">
        <v>19837</v>
      </c>
      <c r="F218" s="9">
        <v>19258</v>
      </c>
      <c r="G218" s="9">
        <f t="shared" si="12"/>
        <v>39095</v>
      </c>
      <c r="J218" s="9">
        <v>21</v>
      </c>
      <c r="K218" s="9">
        <v>35</v>
      </c>
      <c r="L218" s="9">
        <f t="shared" si="14"/>
        <v>56</v>
      </c>
      <c r="M218" s="9">
        <f t="shared" si="17"/>
        <v>19858</v>
      </c>
      <c r="N218" s="9">
        <f t="shared" si="17"/>
        <v>19293</v>
      </c>
      <c r="O218" s="9">
        <f t="shared" si="11"/>
        <v>39151</v>
      </c>
      <c r="P218" s="9">
        <v>10206</v>
      </c>
      <c r="Q218" s="9">
        <v>19831</v>
      </c>
      <c r="R218" s="9">
        <v>19205</v>
      </c>
      <c r="S218" s="9">
        <f t="shared" si="15"/>
        <v>39036</v>
      </c>
      <c r="T218" s="9">
        <v>9649</v>
      </c>
      <c r="U218" s="9" t="s">
        <v>25</v>
      </c>
    </row>
    <row r="219" spans="1:21">
      <c r="A219" s="4">
        <v>29494</v>
      </c>
      <c r="B219" s="9">
        <v>55</v>
      </c>
      <c r="C219" s="9">
        <v>10</v>
      </c>
      <c r="D219" s="6">
        <v>55</v>
      </c>
      <c r="E219" s="9">
        <v>19900</v>
      </c>
      <c r="F219" s="9">
        <v>19318</v>
      </c>
      <c r="G219" s="9">
        <f>E219+F219</f>
        <v>39218</v>
      </c>
      <c r="J219" s="9">
        <v>21</v>
      </c>
      <c r="K219" s="9">
        <v>35</v>
      </c>
      <c r="L219" s="9">
        <f>J219+K219</f>
        <v>56</v>
      </c>
      <c r="M219" s="9">
        <f t="shared" si="17"/>
        <v>19921</v>
      </c>
      <c r="N219" s="9">
        <f t="shared" si="17"/>
        <v>19353</v>
      </c>
      <c r="O219" s="9">
        <f>M219+N219</f>
        <v>39274</v>
      </c>
      <c r="P219" s="9">
        <v>10239</v>
      </c>
      <c r="Q219" s="9">
        <v>19690</v>
      </c>
      <c r="R219" s="9">
        <v>19147</v>
      </c>
      <c r="S219" s="9">
        <f t="shared" si="15"/>
        <v>38837</v>
      </c>
      <c r="T219" s="9">
        <v>10193</v>
      </c>
      <c r="U219" s="9" t="s">
        <v>25</v>
      </c>
    </row>
    <row r="220" spans="1:21">
      <c r="A220" s="4">
        <v>29525</v>
      </c>
      <c r="B220" s="9">
        <v>55</v>
      </c>
      <c r="C220" s="9">
        <v>11</v>
      </c>
      <c r="D220" s="6">
        <v>55</v>
      </c>
      <c r="E220" s="9">
        <v>19980</v>
      </c>
      <c r="F220" s="9">
        <v>19373</v>
      </c>
      <c r="G220" s="9">
        <f>E220+F220</f>
        <v>39353</v>
      </c>
      <c r="J220" s="9">
        <v>20</v>
      </c>
      <c r="K220" s="9">
        <v>35</v>
      </c>
      <c r="L220" s="9">
        <f>J220+K220</f>
        <v>55</v>
      </c>
      <c r="M220" s="9">
        <f t="shared" si="17"/>
        <v>20000</v>
      </c>
      <c r="N220" s="9">
        <f t="shared" si="17"/>
        <v>19408</v>
      </c>
      <c r="O220" s="9">
        <f>M220+N220</f>
        <v>39408</v>
      </c>
      <c r="P220" s="9">
        <v>10300</v>
      </c>
      <c r="Q220" s="9">
        <v>19973</v>
      </c>
      <c r="R220" s="9">
        <v>19320</v>
      </c>
      <c r="S220" s="9">
        <f t="shared" si="15"/>
        <v>39293</v>
      </c>
      <c r="T220" s="9">
        <v>9743</v>
      </c>
      <c r="U220" s="9" t="s">
        <v>25</v>
      </c>
    </row>
    <row r="221" spans="1:21">
      <c r="A221" s="4">
        <v>29555</v>
      </c>
      <c r="B221" s="9">
        <v>55</v>
      </c>
      <c r="C221" s="8">
        <v>12</v>
      </c>
      <c r="D221" s="6">
        <v>55</v>
      </c>
      <c r="E221" s="9">
        <v>20070</v>
      </c>
      <c r="F221" s="9">
        <v>19440</v>
      </c>
      <c r="G221" s="9">
        <f>E221+F221</f>
        <v>39510</v>
      </c>
      <c r="J221" s="9">
        <v>20</v>
      </c>
      <c r="K221" s="9">
        <v>36</v>
      </c>
      <c r="L221" s="9">
        <f>J221+K221</f>
        <v>56</v>
      </c>
      <c r="M221" s="9">
        <f t="shared" si="17"/>
        <v>20090</v>
      </c>
      <c r="N221" s="9">
        <f t="shared" si="17"/>
        <v>19476</v>
      </c>
      <c r="O221" s="9">
        <f>M221+N221</f>
        <v>39566</v>
      </c>
      <c r="P221" s="9">
        <v>10338</v>
      </c>
      <c r="Q221" s="9">
        <v>20063</v>
      </c>
      <c r="R221" s="9">
        <v>19388</v>
      </c>
      <c r="S221" s="9">
        <f t="shared" si="15"/>
        <v>39451</v>
      </c>
      <c r="T221" s="9">
        <v>9781</v>
      </c>
      <c r="U221" s="9" t="s">
        <v>25</v>
      </c>
    </row>
    <row r="222" spans="1:21">
      <c r="A222" s="4">
        <v>29586</v>
      </c>
      <c r="B222" s="9">
        <v>56</v>
      </c>
      <c r="C222" s="9">
        <v>1</v>
      </c>
      <c r="D222" s="6">
        <v>55</v>
      </c>
      <c r="E222" s="9">
        <v>20155</v>
      </c>
      <c r="F222" s="9">
        <v>19509</v>
      </c>
      <c r="G222" s="9">
        <f>E222+F222</f>
        <v>39664</v>
      </c>
      <c r="J222" s="9">
        <v>21</v>
      </c>
      <c r="K222" s="9">
        <v>36</v>
      </c>
      <c r="L222" s="9">
        <f t="shared" si="14"/>
        <v>57</v>
      </c>
      <c r="M222" s="9">
        <f t="shared" si="17"/>
        <v>20176</v>
      </c>
      <c r="N222" s="9">
        <f t="shared" si="17"/>
        <v>19545</v>
      </c>
      <c r="O222" s="9">
        <f t="shared" si="11"/>
        <v>39721</v>
      </c>
      <c r="P222" s="9">
        <v>10388</v>
      </c>
      <c r="Q222" s="9">
        <v>19940</v>
      </c>
      <c r="R222" s="9">
        <v>19345</v>
      </c>
      <c r="S222" s="9">
        <f t="shared" si="15"/>
        <v>39285</v>
      </c>
      <c r="T222" s="9">
        <v>10341</v>
      </c>
      <c r="U222" s="9" t="s">
        <v>25</v>
      </c>
    </row>
    <row r="223" spans="1:21">
      <c r="A223" s="4">
        <v>29617</v>
      </c>
      <c r="B223" s="9">
        <v>56</v>
      </c>
      <c r="C223" s="9">
        <v>2</v>
      </c>
      <c r="D223" s="6">
        <v>55</v>
      </c>
      <c r="E223" s="9">
        <v>20236</v>
      </c>
      <c r="F223" s="9">
        <v>19557</v>
      </c>
      <c r="G223" s="9">
        <f t="shared" si="12"/>
        <v>39793</v>
      </c>
      <c r="J223" s="9">
        <v>21</v>
      </c>
      <c r="K223" s="9">
        <v>33</v>
      </c>
      <c r="L223" s="9">
        <f t="shared" si="14"/>
        <v>54</v>
      </c>
      <c r="M223" s="9">
        <f t="shared" si="17"/>
        <v>20257</v>
      </c>
      <c r="N223" s="9">
        <f t="shared" si="17"/>
        <v>19590</v>
      </c>
      <c r="O223" s="9">
        <f t="shared" si="11"/>
        <v>39847</v>
      </c>
      <c r="P223" s="9">
        <v>10422</v>
      </c>
      <c r="Q223" s="9">
        <v>20021</v>
      </c>
      <c r="R223" s="9">
        <v>19390</v>
      </c>
      <c r="S223" s="9">
        <f t="shared" si="15"/>
        <v>39411</v>
      </c>
      <c r="T223" s="9">
        <v>10376</v>
      </c>
      <c r="U223" s="9" t="s">
        <v>25</v>
      </c>
    </row>
    <row r="224" spans="1:21">
      <c r="A224" s="4">
        <v>29645</v>
      </c>
      <c r="B224" s="9">
        <v>56</v>
      </c>
      <c r="C224" s="9">
        <v>3</v>
      </c>
      <c r="D224" s="6">
        <v>55</v>
      </c>
      <c r="E224" s="9">
        <v>20288</v>
      </c>
      <c r="F224" s="9">
        <v>19583</v>
      </c>
      <c r="G224" s="9">
        <f t="shared" si="12"/>
        <v>39871</v>
      </c>
      <c r="J224" s="9">
        <v>21</v>
      </c>
      <c r="K224" s="9">
        <v>35</v>
      </c>
      <c r="L224" s="9">
        <f t="shared" si="14"/>
        <v>56</v>
      </c>
      <c r="M224" s="9">
        <f t="shared" si="17"/>
        <v>20309</v>
      </c>
      <c r="N224" s="9">
        <f t="shared" si="17"/>
        <v>19618</v>
      </c>
      <c r="O224" s="9">
        <f t="shared" ref="O224:O287" si="18">M224+N224</f>
        <v>39927</v>
      </c>
      <c r="P224" s="9">
        <v>10447</v>
      </c>
      <c r="Q224" s="9">
        <v>20073</v>
      </c>
      <c r="R224" s="9">
        <v>19418</v>
      </c>
      <c r="S224" s="9">
        <f t="shared" si="15"/>
        <v>39491</v>
      </c>
      <c r="T224" s="9">
        <v>10400</v>
      </c>
      <c r="U224" s="9" t="s">
        <v>25</v>
      </c>
    </row>
    <row r="225" spans="1:22">
      <c r="A225" s="4">
        <v>29676</v>
      </c>
      <c r="B225" s="9">
        <v>56</v>
      </c>
      <c r="C225" s="9">
        <v>4</v>
      </c>
      <c r="D225" s="6">
        <v>56</v>
      </c>
      <c r="E225" s="9">
        <v>20331</v>
      </c>
      <c r="F225" s="9">
        <v>19649</v>
      </c>
      <c r="G225" s="9">
        <f t="shared" si="12"/>
        <v>39980</v>
      </c>
      <c r="J225" s="9">
        <v>24</v>
      </c>
      <c r="K225" s="9">
        <v>38</v>
      </c>
      <c r="L225" s="9">
        <f t="shared" si="14"/>
        <v>62</v>
      </c>
      <c r="M225" s="9">
        <f t="shared" si="17"/>
        <v>20355</v>
      </c>
      <c r="N225" s="9">
        <f t="shared" si="17"/>
        <v>19687</v>
      </c>
      <c r="O225" s="9">
        <f t="shared" si="18"/>
        <v>40042</v>
      </c>
      <c r="P225" s="9">
        <v>10490</v>
      </c>
      <c r="Q225" s="9">
        <v>20119</v>
      </c>
      <c r="R225" s="9">
        <v>19487</v>
      </c>
      <c r="S225" s="9">
        <f t="shared" si="15"/>
        <v>39606</v>
      </c>
      <c r="T225" s="9">
        <v>10443</v>
      </c>
      <c r="U225" s="9" t="s">
        <v>25</v>
      </c>
    </row>
    <row r="226" spans="1:22">
      <c r="A226" s="4">
        <v>29706</v>
      </c>
      <c r="B226" s="9">
        <v>56</v>
      </c>
      <c r="C226" s="9">
        <v>5</v>
      </c>
      <c r="D226" s="6">
        <v>56</v>
      </c>
      <c r="E226" s="9">
        <v>20341</v>
      </c>
      <c r="F226" s="9">
        <v>19671</v>
      </c>
      <c r="G226" s="9">
        <f t="shared" si="12"/>
        <v>40012</v>
      </c>
      <c r="J226" s="9">
        <v>24</v>
      </c>
      <c r="K226" s="9">
        <v>38</v>
      </c>
      <c r="L226" s="9">
        <f t="shared" si="14"/>
        <v>62</v>
      </c>
      <c r="M226" s="9">
        <f t="shared" si="17"/>
        <v>20365</v>
      </c>
      <c r="N226" s="9">
        <f t="shared" si="17"/>
        <v>19709</v>
      </c>
      <c r="O226" s="9">
        <f t="shared" si="18"/>
        <v>40074</v>
      </c>
      <c r="P226" s="9">
        <v>10545</v>
      </c>
      <c r="Q226" s="9">
        <v>20129</v>
      </c>
      <c r="R226" s="9">
        <v>19509</v>
      </c>
      <c r="S226" s="9">
        <f t="shared" si="15"/>
        <v>39638</v>
      </c>
      <c r="T226" s="9">
        <v>10498</v>
      </c>
      <c r="U226" s="9" t="s">
        <v>25</v>
      </c>
      <c r="V226" s="9" t="s">
        <v>27</v>
      </c>
    </row>
    <row r="227" spans="1:22">
      <c r="A227" s="4">
        <v>29737</v>
      </c>
      <c r="B227" s="9">
        <v>56</v>
      </c>
      <c r="C227" s="9">
        <v>6</v>
      </c>
      <c r="D227" s="6">
        <v>56</v>
      </c>
      <c r="E227" s="9">
        <v>20374</v>
      </c>
      <c r="F227" s="9">
        <v>19711</v>
      </c>
      <c r="G227" s="9">
        <f t="shared" si="12"/>
        <v>40085</v>
      </c>
      <c r="J227" s="9">
        <v>24</v>
      </c>
      <c r="K227" s="9">
        <v>39</v>
      </c>
      <c r="L227" s="9">
        <f t="shared" si="14"/>
        <v>63</v>
      </c>
      <c r="M227" s="9">
        <f t="shared" si="17"/>
        <v>20398</v>
      </c>
      <c r="N227" s="9">
        <f t="shared" si="17"/>
        <v>19750</v>
      </c>
      <c r="O227" s="9">
        <f t="shared" si="18"/>
        <v>40148</v>
      </c>
      <c r="P227" s="9">
        <v>10567</v>
      </c>
      <c r="Q227" s="9">
        <v>20162</v>
      </c>
      <c r="R227" s="9">
        <v>19550</v>
      </c>
      <c r="S227" s="9">
        <f t="shared" si="15"/>
        <v>39712</v>
      </c>
      <c r="T227" s="9">
        <v>10520</v>
      </c>
      <c r="U227" s="9" t="s">
        <v>25</v>
      </c>
    </row>
    <row r="228" spans="1:22">
      <c r="A228" s="4">
        <v>29767</v>
      </c>
      <c r="B228" s="9">
        <v>56</v>
      </c>
      <c r="C228" s="9">
        <v>7</v>
      </c>
      <c r="D228" s="6">
        <v>56</v>
      </c>
      <c r="E228" s="9">
        <v>20426</v>
      </c>
      <c r="F228" s="9">
        <v>19766</v>
      </c>
      <c r="G228" s="9">
        <f t="shared" ref="G228:G291" si="19">E228+F228</f>
        <v>40192</v>
      </c>
      <c r="J228" s="9">
        <v>23</v>
      </c>
      <c r="K228" s="9">
        <v>37</v>
      </c>
      <c r="L228" s="9">
        <f t="shared" si="14"/>
        <v>60</v>
      </c>
      <c r="M228" s="9">
        <f t="shared" si="17"/>
        <v>20449</v>
      </c>
      <c r="N228" s="9">
        <f t="shared" si="17"/>
        <v>19803</v>
      </c>
      <c r="O228" s="9">
        <f t="shared" si="18"/>
        <v>40252</v>
      </c>
      <c r="P228" s="9">
        <v>10598</v>
      </c>
      <c r="Q228" s="9">
        <v>20213</v>
      </c>
      <c r="R228" s="9">
        <v>19603</v>
      </c>
      <c r="S228" s="9">
        <f t="shared" si="15"/>
        <v>39816</v>
      </c>
      <c r="T228" s="9">
        <v>10551</v>
      </c>
      <c r="U228" s="9" t="s">
        <v>25</v>
      </c>
    </row>
    <row r="229" spans="1:22">
      <c r="A229" s="4">
        <v>29798</v>
      </c>
      <c r="B229" s="9">
        <v>56</v>
      </c>
      <c r="C229" s="9">
        <v>8</v>
      </c>
      <c r="D229" s="6">
        <v>56</v>
      </c>
      <c r="E229" s="9">
        <v>20509</v>
      </c>
      <c r="F229" s="9">
        <v>19831</v>
      </c>
      <c r="G229" s="9">
        <f t="shared" si="19"/>
        <v>40340</v>
      </c>
      <c r="J229" s="9">
        <v>23</v>
      </c>
      <c r="K229" s="9">
        <v>38</v>
      </c>
      <c r="L229" s="9">
        <f t="shared" si="14"/>
        <v>61</v>
      </c>
      <c r="M229" s="9">
        <f t="shared" si="17"/>
        <v>20532</v>
      </c>
      <c r="N229" s="9">
        <f t="shared" si="17"/>
        <v>19869</v>
      </c>
      <c r="O229" s="9">
        <f t="shared" si="18"/>
        <v>40401</v>
      </c>
      <c r="P229" s="9">
        <v>10640</v>
      </c>
      <c r="Q229" s="9">
        <v>20296</v>
      </c>
      <c r="R229" s="9">
        <v>19669</v>
      </c>
      <c r="S229" s="9">
        <f t="shared" si="15"/>
        <v>39965</v>
      </c>
      <c r="T229" s="9">
        <v>10593</v>
      </c>
      <c r="U229" s="9" t="s">
        <v>25</v>
      </c>
    </row>
    <row r="230" spans="1:22">
      <c r="A230" s="4">
        <v>29829</v>
      </c>
      <c r="B230" s="9">
        <v>56</v>
      </c>
      <c r="C230" s="9">
        <v>9</v>
      </c>
      <c r="D230" s="6">
        <v>56</v>
      </c>
      <c r="E230" s="9">
        <v>20622</v>
      </c>
      <c r="F230" s="9">
        <v>19955</v>
      </c>
      <c r="G230" s="9">
        <f t="shared" si="19"/>
        <v>40577</v>
      </c>
      <c r="J230" s="9">
        <v>26</v>
      </c>
      <c r="K230" s="9">
        <v>35</v>
      </c>
      <c r="L230" s="9">
        <f t="shared" si="14"/>
        <v>61</v>
      </c>
      <c r="M230" s="9">
        <f t="shared" si="17"/>
        <v>20648</v>
      </c>
      <c r="N230" s="9">
        <f t="shared" si="17"/>
        <v>19990</v>
      </c>
      <c r="O230" s="9">
        <f t="shared" si="18"/>
        <v>40638</v>
      </c>
      <c r="P230" s="9">
        <v>10684</v>
      </c>
      <c r="Q230" s="9">
        <v>20412</v>
      </c>
      <c r="R230" s="9">
        <v>19790</v>
      </c>
      <c r="S230" s="9">
        <f t="shared" si="15"/>
        <v>40202</v>
      </c>
      <c r="T230" s="9">
        <v>10637</v>
      </c>
      <c r="U230" s="9" t="s">
        <v>25</v>
      </c>
    </row>
    <row r="231" spans="1:22">
      <c r="A231" s="4">
        <v>29859</v>
      </c>
      <c r="B231" s="9">
        <v>56</v>
      </c>
      <c r="C231" s="9">
        <v>10</v>
      </c>
      <c r="D231" s="6">
        <v>56</v>
      </c>
      <c r="E231" s="9">
        <v>20677</v>
      </c>
      <c r="F231" s="9">
        <v>20003</v>
      </c>
      <c r="G231" s="9">
        <f t="shared" si="19"/>
        <v>40680</v>
      </c>
      <c r="J231" s="9">
        <v>27</v>
      </c>
      <c r="K231" s="9">
        <v>35</v>
      </c>
      <c r="L231" s="9">
        <f t="shared" si="14"/>
        <v>62</v>
      </c>
      <c r="M231" s="9">
        <f t="shared" si="17"/>
        <v>20704</v>
      </c>
      <c r="N231" s="9">
        <f t="shared" si="17"/>
        <v>20038</v>
      </c>
      <c r="O231" s="9">
        <f t="shared" si="18"/>
        <v>40742</v>
      </c>
      <c r="P231" s="9">
        <v>10705</v>
      </c>
      <c r="Q231" s="9">
        <v>20468</v>
      </c>
      <c r="R231" s="9">
        <v>19838</v>
      </c>
      <c r="S231" s="9">
        <f t="shared" si="15"/>
        <v>40306</v>
      </c>
      <c r="T231" s="9">
        <v>10658</v>
      </c>
      <c r="U231" s="9" t="s">
        <v>25</v>
      </c>
    </row>
    <row r="232" spans="1:22">
      <c r="A232" s="4">
        <v>29890</v>
      </c>
      <c r="B232" s="9">
        <v>56</v>
      </c>
      <c r="C232" s="9">
        <v>11</v>
      </c>
      <c r="D232" s="6">
        <v>56</v>
      </c>
      <c r="E232" s="9">
        <v>20765</v>
      </c>
      <c r="F232" s="9">
        <v>20054</v>
      </c>
      <c r="G232" s="9">
        <f t="shared" si="19"/>
        <v>40819</v>
      </c>
      <c r="J232" s="9">
        <v>27</v>
      </c>
      <c r="K232" s="9">
        <v>37</v>
      </c>
      <c r="L232" s="9">
        <f t="shared" si="14"/>
        <v>64</v>
      </c>
      <c r="M232" s="9">
        <f t="shared" ref="M232:N251" si="20">E232+J232</f>
        <v>20792</v>
      </c>
      <c r="N232" s="9">
        <f t="shared" si="20"/>
        <v>20091</v>
      </c>
      <c r="O232" s="9">
        <f t="shared" si="18"/>
        <v>40883</v>
      </c>
      <c r="P232" s="9">
        <v>10763</v>
      </c>
      <c r="Q232" s="9">
        <v>20561</v>
      </c>
      <c r="R232" s="9">
        <v>19885</v>
      </c>
      <c r="S232" s="9">
        <f t="shared" si="15"/>
        <v>40446</v>
      </c>
      <c r="T232" s="9">
        <v>10717</v>
      </c>
      <c r="U232" s="9" t="s">
        <v>25</v>
      </c>
    </row>
    <row r="233" spans="1:22">
      <c r="A233" s="4">
        <v>29920</v>
      </c>
      <c r="B233" s="9">
        <v>56</v>
      </c>
      <c r="C233" s="8">
        <v>12</v>
      </c>
      <c r="D233" s="6">
        <v>56</v>
      </c>
      <c r="E233" s="9">
        <v>20818</v>
      </c>
      <c r="F233" s="9">
        <v>20115</v>
      </c>
      <c r="G233" s="9">
        <f t="shared" si="19"/>
        <v>40933</v>
      </c>
      <c r="J233" s="9">
        <v>28</v>
      </c>
      <c r="K233" s="9">
        <v>39</v>
      </c>
      <c r="L233" s="9">
        <f t="shared" si="14"/>
        <v>67</v>
      </c>
      <c r="M233" s="9">
        <f t="shared" si="20"/>
        <v>20846</v>
      </c>
      <c r="N233" s="9">
        <f t="shared" si="20"/>
        <v>20154</v>
      </c>
      <c r="O233" s="9">
        <f t="shared" si="18"/>
        <v>41000</v>
      </c>
      <c r="P233" s="9">
        <v>10804</v>
      </c>
      <c r="Q233" s="9">
        <v>20615</v>
      </c>
      <c r="R233" s="9">
        <v>19948</v>
      </c>
      <c r="S233" s="9">
        <f t="shared" si="15"/>
        <v>40563</v>
      </c>
      <c r="T233" s="9">
        <v>10758</v>
      </c>
      <c r="U233" s="9" t="s">
        <v>25</v>
      </c>
    </row>
    <row r="234" spans="1:22">
      <c r="A234" s="4">
        <v>29951</v>
      </c>
      <c r="B234" s="9">
        <v>57</v>
      </c>
      <c r="C234" s="9">
        <v>1</v>
      </c>
      <c r="D234" s="6">
        <v>56</v>
      </c>
      <c r="E234" s="9">
        <v>20913</v>
      </c>
      <c r="F234" s="9">
        <v>20212</v>
      </c>
      <c r="G234" s="9">
        <f t="shared" si="19"/>
        <v>41125</v>
      </c>
      <c r="J234" s="9">
        <v>28</v>
      </c>
      <c r="K234" s="9">
        <v>39</v>
      </c>
      <c r="L234" s="9">
        <f t="shared" si="14"/>
        <v>67</v>
      </c>
      <c r="M234" s="9">
        <f t="shared" si="20"/>
        <v>20941</v>
      </c>
      <c r="N234" s="9">
        <f t="shared" si="20"/>
        <v>20251</v>
      </c>
      <c r="O234" s="9">
        <f t="shared" si="18"/>
        <v>41192</v>
      </c>
      <c r="P234" s="9">
        <v>10848</v>
      </c>
      <c r="Q234" s="9">
        <v>20710</v>
      </c>
      <c r="R234" s="9">
        <v>20045</v>
      </c>
      <c r="S234" s="9">
        <f t="shared" si="15"/>
        <v>40755</v>
      </c>
      <c r="T234" s="9">
        <v>10802</v>
      </c>
      <c r="U234" s="9" t="s">
        <v>25</v>
      </c>
    </row>
    <row r="235" spans="1:22">
      <c r="A235" s="4">
        <v>29982</v>
      </c>
      <c r="B235" s="9">
        <v>57</v>
      </c>
      <c r="C235" s="9">
        <v>2</v>
      </c>
      <c r="D235" s="6">
        <v>56</v>
      </c>
      <c r="E235" s="9">
        <v>20975</v>
      </c>
      <c r="F235" s="9">
        <v>20258</v>
      </c>
      <c r="G235" s="9">
        <f t="shared" si="19"/>
        <v>41233</v>
      </c>
      <c r="J235" s="9">
        <v>31</v>
      </c>
      <c r="K235" s="9">
        <v>40</v>
      </c>
      <c r="L235" s="9">
        <f t="shared" si="14"/>
        <v>71</v>
      </c>
      <c r="M235" s="9">
        <f t="shared" si="20"/>
        <v>21006</v>
      </c>
      <c r="N235" s="9">
        <f t="shared" si="20"/>
        <v>20298</v>
      </c>
      <c r="O235" s="9">
        <f t="shared" si="18"/>
        <v>41304</v>
      </c>
      <c r="P235" s="9">
        <v>10891</v>
      </c>
      <c r="Q235" s="9">
        <v>20775</v>
      </c>
      <c r="R235" s="9">
        <v>20092</v>
      </c>
      <c r="S235" s="9">
        <f t="shared" si="15"/>
        <v>40867</v>
      </c>
      <c r="T235" s="9">
        <v>10845</v>
      </c>
      <c r="U235" s="9" t="s">
        <v>25</v>
      </c>
    </row>
    <row r="236" spans="1:22">
      <c r="A236" s="4">
        <v>30010</v>
      </c>
      <c r="B236" s="9">
        <v>57</v>
      </c>
      <c r="C236" s="9">
        <v>3</v>
      </c>
      <c r="D236" s="6">
        <v>56</v>
      </c>
      <c r="E236" s="9">
        <v>21044</v>
      </c>
      <c r="F236" s="9">
        <v>20303</v>
      </c>
      <c r="G236" s="9">
        <f t="shared" si="19"/>
        <v>41347</v>
      </c>
      <c r="J236" s="9">
        <v>32</v>
      </c>
      <c r="K236" s="9">
        <v>40</v>
      </c>
      <c r="L236" s="9">
        <f t="shared" si="14"/>
        <v>72</v>
      </c>
      <c r="M236" s="9">
        <f t="shared" si="20"/>
        <v>21076</v>
      </c>
      <c r="N236" s="9">
        <f t="shared" si="20"/>
        <v>20343</v>
      </c>
      <c r="O236" s="9">
        <f t="shared" si="18"/>
        <v>41419</v>
      </c>
      <c r="P236" s="9">
        <v>10930</v>
      </c>
      <c r="Q236" s="9">
        <v>20845</v>
      </c>
      <c r="R236" s="9">
        <v>20137</v>
      </c>
      <c r="S236" s="9">
        <f t="shared" si="15"/>
        <v>40982</v>
      </c>
      <c r="T236" s="9">
        <v>10884</v>
      </c>
      <c r="U236" s="9" t="s">
        <v>25</v>
      </c>
    </row>
    <row r="237" spans="1:22">
      <c r="A237" s="4">
        <v>30041</v>
      </c>
      <c r="B237" s="9">
        <v>57</v>
      </c>
      <c r="C237" s="9">
        <v>4</v>
      </c>
      <c r="D237" s="6">
        <v>57</v>
      </c>
      <c r="E237" s="9">
        <v>21228</v>
      </c>
      <c r="F237" s="9">
        <v>20486</v>
      </c>
      <c r="G237" s="9">
        <f t="shared" si="19"/>
        <v>41714</v>
      </c>
      <c r="J237" s="9">
        <v>32</v>
      </c>
      <c r="K237" s="9">
        <v>37</v>
      </c>
      <c r="L237" s="9">
        <f t="shared" si="14"/>
        <v>69</v>
      </c>
      <c r="M237" s="9">
        <f t="shared" si="20"/>
        <v>21260</v>
      </c>
      <c r="N237" s="9">
        <f t="shared" si="20"/>
        <v>20523</v>
      </c>
      <c r="O237" s="9">
        <f t="shared" si="18"/>
        <v>41783</v>
      </c>
      <c r="P237" s="9">
        <v>11040</v>
      </c>
      <c r="Q237" s="9">
        <v>21029</v>
      </c>
      <c r="R237" s="9">
        <v>20317</v>
      </c>
      <c r="S237" s="9">
        <f t="shared" si="15"/>
        <v>41346</v>
      </c>
      <c r="T237" s="9">
        <v>10994</v>
      </c>
      <c r="U237" s="9" t="s">
        <v>25</v>
      </c>
    </row>
    <row r="238" spans="1:22">
      <c r="A238" s="4">
        <v>30071</v>
      </c>
      <c r="B238" s="9">
        <v>57</v>
      </c>
      <c r="C238" s="9">
        <v>5</v>
      </c>
      <c r="D238" s="6">
        <v>57</v>
      </c>
      <c r="E238" s="9">
        <v>21340</v>
      </c>
      <c r="F238" s="9">
        <v>20603</v>
      </c>
      <c r="G238" s="9">
        <f t="shared" si="19"/>
        <v>41943</v>
      </c>
      <c r="J238" s="9">
        <v>32</v>
      </c>
      <c r="K238" s="9">
        <v>37</v>
      </c>
      <c r="L238" s="9">
        <f t="shared" si="14"/>
        <v>69</v>
      </c>
      <c r="M238" s="9">
        <f t="shared" si="20"/>
        <v>21372</v>
      </c>
      <c r="N238" s="9">
        <f t="shared" si="20"/>
        <v>20640</v>
      </c>
      <c r="O238" s="9">
        <f t="shared" si="18"/>
        <v>42012</v>
      </c>
      <c r="P238" s="9">
        <v>11126</v>
      </c>
      <c r="Q238" s="9">
        <v>21141</v>
      </c>
      <c r="R238" s="9">
        <v>20434</v>
      </c>
      <c r="S238" s="9">
        <f t="shared" si="15"/>
        <v>41575</v>
      </c>
      <c r="T238" s="9">
        <v>11080</v>
      </c>
      <c r="U238" s="9" t="s">
        <v>25</v>
      </c>
    </row>
    <row r="239" spans="1:22">
      <c r="A239" s="4">
        <v>30102</v>
      </c>
      <c r="B239" s="9">
        <v>57</v>
      </c>
      <c r="C239" s="9">
        <v>6</v>
      </c>
      <c r="D239" s="6">
        <v>57</v>
      </c>
      <c r="E239" s="9">
        <v>21424</v>
      </c>
      <c r="F239" s="9">
        <v>20688</v>
      </c>
      <c r="G239" s="9">
        <f t="shared" si="19"/>
        <v>42112</v>
      </c>
      <c r="J239" s="9">
        <v>29</v>
      </c>
      <c r="K239" s="9">
        <v>37</v>
      </c>
      <c r="L239" s="9">
        <f t="shared" si="14"/>
        <v>66</v>
      </c>
      <c r="M239" s="9">
        <f t="shared" si="20"/>
        <v>21453</v>
      </c>
      <c r="N239" s="9">
        <f t="shared" si="20"/>
        <v>20725</v>
      </c>
      <c r="O239" s="9">
        <f t="shared" si="18"/>
        <v>42178</v>
      </c>
      <c r="P239" s="9">
        <v>11173</v>
      </c>
      <c r="Q239" s="9">
        <v>21222</v>
      </c>
      <c r="R239" s="9">
        <v>20519</v>
      </c>
      <c r="S239" s="9">
        <f t="shared" si="15"/>
        <v>41741</v>
      </c>
      <c r="T239" s="9">
        <v>11127</v>
      </c>
      <c r="U239" s="9" t="s">
        <v>25</v>
      </c>
    </row>
    <row r="240" spans="1:22">
      <c r="A240" s="4">
        <v>30132</v>
      </c>
      <c r="B240" s="9">
        <v>57</v>
      </c>
      <c r="C240" s="9">
        <v>7</v>
      </c>
      <c r="D240" s="6">
        <v>57</v>
      </c>
      <c r="E240" s="9">
        <v>21511</v>
      </c>
      <c r="F240" s="9">
        <v>20766</v>
      </c>
      <c r="G240" s="9">
        <f t="shared" si="19"/>
        <v>42277</v>
      </c>
      <c r="J240" s="9">
        <v>29</v>
      </c>
      <c r="K240" s="9">
        <v>37</v>
      </c>
      <c r="L240" s="9">
        <f t="shared" ref="L240:L303" si="21">J240+K240</f>
        <v>66</v>
      </c>
      <c r="M240" s="9">
        <f t="shared" si="20"/>
        <v>21540</v>
      </c>
      <c r="N240" s="9">
        <f t="shared" si="20"/>
        <v>20803</v>
      </c>
      <c r="O240" s="9">
        <f t="shared" si="18"/>
        <v>42343</v>
      </c>
      <c r="P240" s="9">
        <v>11205</v>
      </c>
      <c r="Q240" s="9">
        <v>21309</v>
      </c>
      <c r="R240" s="9">
        <v>20597</v>
      </c>
      <c r="S240" s="9">
        <f t="shared" si="15"/>
        <v>41906</v>
      </c>
      <c r="T240" s="9">
        <v>11159</v>
      </c>
      <c r="U240" s="9" t="s">
        <v>25</v>
      </c>
    </row>
    <row r="241" spans="1:22">
      <c r="A241" s="4">
        <v>30163</v>
      </c>
      <c r="B241" s="9">
        <v>57</v>
      </c>
      <c r="C241" s="9">
        <v>8</v>
      </c>
      <c r="D241" s="6">
        <v>57</v>
      </c>
      <c r="E241" s="9">
        <v>21582</v>
      </c>
      <c r="F241" s="9">
        <v>20835</v>
      </c>
      <c r="G241" s="9">
        <f t="shared" si="19"/>
        <v>42417</v>
      </c>
      <c r="J241" s="9">
        <v>29</v>
      </c>
      <c r="K241" s="9">
        <v>36</v>
      </c>
      <c r="L241" s="9">
        <f t="shared" si="21"/>
        <v>65</v>
      </c>
      <c r="M241" s="9">
        <f t="shared" si="20"/>
        <v>21611</v>
      </c>
      <c r="N241" s="9">
        <f t="shared" si="20"/>
        <v>20871</v>
      </c>
      <c r="O241" s="9">
        <f t="shared" si="18"/>
        <v>42482</v>
      </c>
      <c r="P241" s="9">
        <v>11242</v>
      </c>
      <c r="Q241" s="9">
        <v>21380</v>
      </c>
      <c r="R241" s="9">
        <v>20665</v>
      </c>
      <c r="S241" s="9">
        <f t="shared" si="15"/>
        <v>42045</v>
      </c>
      <c r="T241" s="9">
        <v>11196</v>
      </c>
      <c r="U241" s="9" t="s">
        <v>25</v>
      </c>
    </row>
    <row r="242" spans="1:22">
      <c r="A242" s="4">
        <v>30194</v>
      </c>
      <c r="B242" s="9">
        <v>57</v>
      </c>
      <c r="C242" s="9">
        <v>9</v>
      </c>
      <c r="D242" s="6">
        <v>57</v>
      </c>
      <c r="E242" s="9">
        <v>21719</v>
      </c>
      <c r="F242" s="9">
        <v>20932</v>
      </c>
      <c r="G242" s="9">
        <f t="shared" si="19"/>
        <v>42651</v>
      </c>
      <c r="J242" s="9">
        <v>27</v>
      </c>
      <c r="K242" s="9">
        <v>35</v>
      </c>
      <c r="L242" s="9">
        <f t="shared" si="21"/>
        <v>62</v>
      </c>
      <c r="M242" s="9">
        <f t="shared" si="20"/>
        <v>21746</v>
      </c>
      <c r="N242" s="9">
        <f t="shared" si="20"/>
        <v>20967</v>
      </c>
      <c r="O242" s="9">
        <f t="shared" si="18"/>
        <v>42713</v>
      </c>
      <c r="P242" s="9">
        <v>11301</v>
      </c>
      <c r="Q242" s="9">
        <v>21515</v>
      </c>
      <c r="R242" s="9">
        <v>20761</v>
      </c>
      <c r="S242" s="9">
        <f t="shared" ref="S242:S305" si="22">Q242+R242</f>
        <v>42276</v>
      </c>
      <c r="T242" s="9">
        <v>11255</v>
      </c>
      <c r="U242" s="9" t="s">
        <v>25</v>
      </c>
    </row>
    <row r="243" spans="1:22">
      <c r="A243" s="4">
        <v>30224</v>
      </c>
      <c r="B243" s="9">
        <v>57</v>
      </c>
      <c r="C243" s="9">
        <v>10</v>
      </c>
      <c r="D243" s="6">
        <v>57</v>
      </c>
      <c r="E243" s="9">
        <v>21783</v>
      </c>
      <c r="F243" s="9">
        <v>20994</v>
      </c>
      <c r="G243" s="9">
        <f t="shared" si="19"/>
        <v>42777</v>
      </c>
      <c r="J243" s="9">
        <v>27</v>
      </c>
      <c r="K243" s="9">
        <v>36</v>
      </c>
      <c r="L243" s="9">
        <f t="shared" si="21"/>
        <v>63</v>
      </c>
      <c r="M243" s="9">
        <f t="shared" si="20"/>
        <v>21810</v>
      </c>
      <c r="N243" s="9">
        <f t="shared" si="20"/>
        <v>21030</v>
      </c>
      <c r="O243" s="9">
        <f t="shared" si="18"/>
        <v>42840</v>
      </c>
      <c r="P243" s="9">
        <v>11354</v>
      </c>
      <c r="Q243" s="9">
        <v>21579</v>
      </c>
      <c r="R243" s="9">
        <v>20824</v>
      </c>
      <c r="S243" s="9">
        <f t="shared" si="22"/>
        <v>42403</v>
      </c>
      <c r="T243" s="9">
        <v>11308</v>
      </c>
      <c r="U243" s="9" t="s">
        <v>25</v>
      </c>
    </row>
    <row r="244" spans="1:22">
      <c r="A244" s="4">
        <v>30255</v>
      </c>
      <c r="B244" s="9">
        <v>57</v>
      </c>
      <c r="C244" s="9">
        <v>11</v>
      </c>
      <c r="D244" s="6">
        <v>57</v>
      </c>
      <c r="E244" s="9">
        <v>21868</v>
      </c>
      <c r="F244" s="9">
        <v>21061</v>
      </c>
      <c r="G244" s="9">
        <f t="shared" si="19"/>
        <v>42929</v>
      </c>
      <c r="J244" s="9">
        <v>28</v>
      </c>
      <c r="K244" s="9">
        <v>38</v>
      </c>
      <c r="L244" s="9">
        <f t="shared" si="21"/>
        <v>66</v>
      </c>
      <c r="M244" s="9">
        <f t="shared" si="20"/>
        <v>21896</v>
      </c>
      <c r="N244" s="9">
        <f t="shared" si="20"/>
        <v>21099</v>
      </c>
      <c r="O244" s="9">
        <f t="shared" si="18"/>
        <v>42995</v>
      </c>
      <c r="P244" s="9">
        <v>11397</v>
      </c>
      <c r="Q244" s="9">
        <v>21665</v>
      </c>
      <c r="R244" s="9">
        <v>20893</v>
      </c>
      <c r="S244" s="9">
        <f t="shared" si="22"/>
        <v>42558</v>
      </c>
      <c r="T244" s="9">
        <v>11351</v>
      </c>
      <c r="U244" s="9" t="s">
        <v>25</v>
      </c>
    </row>
    <row r="245" spans="1:22">
      <c r="A245" s="4">
        <v>30285</v>
      </c>
      <c r="B245" s="9">
        <v>57</v>
      </c>
      <c r="C245" s="8">
        <v>12</v>
      </c>
      <c r="D245" s="6">
        <v>57</v>
      </c>
      <c r="E245" s="9">
        <v>21917</v>
      </c>
      <c r="F245" s="9">
        <v>21115</v>
      </c>
      <c r="G245" s="9">
        <f t="shared" si="19"/>
        <v>43032</v>
      </c>
      <c r="J245" s="9">
        <v>34</v>
      </c>
      <c r="K245" s="9">
        <v>38</v>
      </c>
      <c r="L245" s="9">
        <f t="shared" si="21"/>
        <v>72</v>
      </c>
      <c r="M245" s="9">
        <f t="shared" si="20"/>
        <v>21951</v>
      </c>
      <c r="N245" s="9">
        <f t="shared" si="20"/>
        <v>21153</v>
      </c>
      <c r="O245" s="9">
        <f t="shared" si="18"/>
        <v>43104</v>
      </c>
      <c r="P245" s="9">
        <v>11432</v>
      </c>
      <c r="Q245" s="9">
        <v>21720</v>
      </c>
      <c r="R245" s="9">
        <v>20947</v>
      </c>
      <c r="S245" s="9">
        <f t="shared" si="22"/>
        <v>42667</v>
      </c>
      <c r="T245" s="9">
        <v>11386</v>
      </c>
      <c r="U245" s="9" t="s">
        <v>25</v>
      </c>
    </row>
    <row r="246" spans="1:22">
      <c r="A246" s="4">
        <v>30316</v>
      </c>
      <c r="B246" s="9">
        <v>58</v>
      </c>
      <c r="C246" s="9">
        <v>1</v>
      </c>
      <c r="D246" s="6">
        <v>57</v>
      </c>
      <c r="E246" s="9">
        <v>22017</v>
      </c>
      <c r="F246" s="9">
        <v>21223</v>
      </c>
      <c r="G246" s="9">
        <f t="shared" si="19"/>
        <v>43240</v>
      </c>
      <c r="J246" s="9">
        <v>36</v>
      </c>
      <c r="K246" s="9">
        <v>42</v>
      </c>
      <c r="L246" s="9">
        <f t="shared" si="21"/>
        <v>78</v>
      </c>
      <c r="M246" s="9">
        <f t="shared" si="20"/>
        <v>22053</v>
      </c>
      <c r="N246" s="9">
        <f t="shared" si="20"/>
        <v>21265</v>
      </c>
      <c r="O246" s="9">
        <f t="shared" si="18"/>
        <v>43318</v>
      </c>
      <c r="P246" s="9">
        <v>11487</v>
      </c>
      <c r="Q246" s="9">
        <v>21822</v>
      </c>
      <c r="R246" s="9">
        <v>21059</v>
      </c>
      <c r="S246" s="9">
        <f t="shared" si="22"/>
        <v>42881</v>
      </c>
      <c r="T246" s="9">
        <v>11441</v>
      </c>
      <c r="U246" s="9" t="s">
        <v>25</v>
      </c>
    </row>
    <row r="247" spans="1:22">
      <c r="A247" s="4">
        <v>30347</v>
      </c>
      <c r="B247" s="9">
        <v>58</v>
      </c>
      <c r="C247" s="9">
        <v>2</v>
      </c>
      <c r="D247" s="6">
        <v>57</v>
      </c>
      <c r="E247" s="9">
        <v>22039</v>
      </c>
      <c r="F247" s="9">
        <v>21249</v>
      </c>
      <c r="G247" s="9">
        <f t="shared" si="19"/>
        <v>43288</v>
      </c>
      <c r="J247" s="9">
        <v>30</v>
      </c>
      <c r="K247" s="9">
        <v>45</v>
      </c>
      <c r="L247" s="9">
        <f t="shared" si="21"/>
        <v>75</v>
      </c>
      <c r="M247" s="9">
        <f t="shared" si="20"/>
        <v>22069</v>
      </c>
      <c r="N247" s="9">
        <f t="shared" si="20"/>
        <v>21294</v>
      </c>
      <c r="O247" s="9">
        <f t="shared" si="18"/>
        <v>43363</v>
      </c>
      <c r="P247" s="9">
        <v>11505</v>
      </c>
      <c r="Q247" s="9">
        <v>21838</v>
      </c>
      <c r="R247" s="9">
        <v>21088</v>
      </c>
      <c r="S247" s="9">
        <f t="shared" si="22"/>
        <v>42926</v>
      </c>
      <c r="T247" s="9">
        <v>11459</v>
      </c>
      <c r="U247" s="9" t="s">
        <v>25</v>
      </c>
    </row>
    <row r="248" spans="1:22">
      <c r="A248" s="4">
        <v>30375</v>
      </c>
      <c r="B248" s="9">
        <v>58</v>
      </c>
      <c r="C248" s="9">
        <v>3</v>
      </c>
      <c r="D248" s="6">
        <v>57</v>
      </c>
      <c r="E248" s="9">
        <v>22087</v>
      </c>
      <c r="F248" s="9">
        <v>21330</v>
      </c>
      <c r="G248" s="9">
        <f t="shared" si="19"/>
        <v>43417</v>
      </c>
      <c r="J248" s="9">
        <v>30</v>
      </c>
      <c r="K248" s="9">
        <v>45</v>
      </c>
      <c r="L248" s="9">
        <f t="shared" si="21"/>
        <v>75</v>
      </c>
      <c r="M248" s="9">
        <f t="shared" si="20"/>
        <v>22117</v>
      </c>
      <c r="N248" s="9">
        <f t="shared" si="20"/>
        <v>21375</v>
      </c>
      <c r="O248" s="9">
        <f t="shared" si="18"/>
        <v>43492</v>
      </c>
      <c r="P248" s="9">
        <v>11538</v>
      </c>
      <c r="Q248" s="9">
        <v>21886</v>
      </c>
      <c r="R248" s="9">
        <v>21169</v>
      </c>
      <c r="S248" s="9">
        <f t="shared" si="22"/>
        <v>43055</v>
      </c>
      <c r="T248" s="9">
        <v>11492</v>
      </c>
      <c r="U248" s="9" t="s">
        <v>25</v>
      </c>
    </row>
    <row r="249" spans="1:22">
      <c r="A249" s="4">
        <v>30406</v>
      </c>
      <c r="B249" s="9">
        <v>58</v>
      </c>
      <c r="C249" s="9">
        <v>4</v>
      </c>
      <c r="D249" s="6">
        <v>58</v>
      </c>
      <c r="E249" s="9">
        <v>22213</v>
      </c>
      <c r="F249" s="9">
        <v>21490</v>
      </c>
      <c r="G249" s="9">
        <f t="shared" si="19"/>
        <v>43703</v>
      </c>
      <c r="J249" s="9">
        <v>34</v>
      </c>
      <c r="K249" s="9">
        <v>44</v>
      </c>
      <c r="L249" s="9">
        <f t="shared" si="21"/>
        <v>78</v>
      </c>
      <c r="M249" s="9">
        <f t="shared" si="20"/>
        <v>22247</v>
      </c>
      <c r="N249" s="9">
        <f t="shared" si="20"/>
        <v>21534</v>
      </c>
      <c r="O249" s="9">
        <f t="shared" si="18"/>
        <v>43781</v>
      </c>
      <c r="P249" s="9">
        <v>11616</v>
      </c>
      <c r="Q249" s="9">
        <v>22016</v>
      </c>
      <c r="R249" s="9">
        <v>21328</v>
      </c>
      <c r="S249" s="9">
        <f t="shared" si="22"/>
        <v>43344</v>
      </c>
      <c r="T249" s="9">
        <v>11570</v>
      </c>
      <c r="U249" s="9" t="s">
        <v>25</v>
      </c>
    </row>
    <row r="250" spans="1:22">
      <c r="A250" s="4">
        <v>30436</v>
      </c>
      <c r="B250" s="9">
        <v>58</v>
      </c>
      <c r="C250" s="9">
        <v>5</v>
      </c>
      <c r="D250" s="6">
        <v>58</v>
      </c>
      <c r="E250" s="9">
        <v>22350</v>
      </c>
      <c r="F250" s="9">
        <v>21626</v>
      </c>
      <c r="G250" s="9">
        <f t="shared" si="19"/>
        <v>43976</v>
      </c>
      <c r="J250" s="9">
        <v>35</v>
      </c>
      <c r="K250" s="9">
        <v>45</v>
      </c>
      <c r="L250" s="9">
        <f t="shared" si="21"/>
        <v>80</v>
      </c>
      <c r="M250" s="9">
        <f t="shared" si="20"/>
        <v>22385</v>
      </c>
      <c r="N250" s="9">
        <f t="shared" si="20"/>
        <v>21671</v>
      </c>
      <c r="O250" s="9">
        <f t="shared" si="18"/>
        <v>44056</v>
      </c>
      <c r="P250" s="9">
        <v>11720</v>
      </c>
      <c r="Q250" s="9">
        <v>22154</v>
      </c>
      <c r="R250" s="9">
        <v>21465</v>
      </c>
      <c r="S250" s="9">
        <f t="shared" si="22"/>
        <v>43619</v>
      </c>
      <c r="T250" s="9">
        <v>11674</v>
      </c>
      <c r="U250" s="9" t="s">
        <v>25</v>
      </c>
    </row>
    <row r="251" spans="1:22">
      <c r="A251" s="4">
        <v>30467</v>
      </c>
      <c r="B251" s="9">
        <v>58</v>
      </c>
      <c r="C251" s="9">
        <v>6</v>
      </c>
      <c r="D251" s="6">
        <v>58</v>
      </c>
      <c r="E251" s="9">
        <v>22401</v>
      </c>
      <c r="F251" s="9">
        <v>21670</v>
      </c>
      <c r="G251" s="9">
        <f t="shared" si="19"/>
        <v>44071</v>
      </c>
      <c r="J251" s="9">
        <v>34</v>
      </c>
      <c r="K251" s="9">
        <v>44</v>
      </c>
      <c r="L251" s="9">
        <f t="shared" si="21"/>
        <v>78</v>
      </c>
      <c r="M251" s="9">
        <f t="shared" si="20"/>
        <v>22435</v>
      </c>
      <c r="N251" s="9">
        <f t="shared" si="20"/>
        <v>21714</v>
      </c>
      <c r="O251" s="9">
        <f t="shared" si="18"/>
        <v>44149</v>
      </c>
      <c r="P251" s="9">
        <v>11748</v>
      </c>
      <c r="Q251" s="9">
        <v>22204</v>
      </c>
      <c r="R251" s="9">
        <v>21508</v>
      </c>
      <c r="S251" s="9">
        <f t="shared" si="22"/>
        <v>43712</v>
      </c>
      <c r="T251" s="9">
        <v>11702</v>
      </c>
      <c r="U251" s="9" t="s">
        <v>25</v>
      </c>
    </row>
    <row r="252" spans="1:22">
      <c r="A252" s="4">
        <v>30497</v>
      </c>
      <c r="B252" s="9">
        <v>58</v>
      </c>
      <c r="C252" s="9">
        <v>7</v>
      </c>
      <c r="D252" s="6">
        <v>58</v>
      </c>
      <c r="E252" s="9">
        <v>22442</v>
      </c>
      <c r="F252" s="9">
        <v>21722</v>
      </c>
      <c r="G252" s="9">
        <f t="shared" si="19"/>
        <v>44164</v>
      </c>
      <c r="J252" s="9">
        <v>34</v>
      </c>
      <c r="K252" s="9">
        <v>45</v>
      </c>
      <c r="L252" s="9">
        <f t="shared" si="21"/>
        <v>79</v>
      </c>
      <c r="M252" s="9">
        <f t="shared" ref="M252:N271" si="23">E252+J252</f>
        <v>22476</v>
      </c>
      <c r="N252" s="9">
        <f t="shared" si="23"/>
        <v>21767</v>
      </c>
      <c r="O252" s="9">
        <f t="shared" si="18"/>
        <v>44243</v>
      </c>
      <c r="P252" s="9">
        <v>11786</v>
      </c>
      <c r="Q252" s="9">
        <v>22245</v>
      </c>
      <c r="R252" s="9">
        <v>21561</v>
      </c>
      <c r="S252" s="9">
        <f t="shared" si="22"/>
        <v>43806</v>
      </c>
      <c r="T252" s="9">
        <v>11740</v>
      </c>
      <c r="U252" s="9" t="s">
        <v>25</v>
      </c>
    </row>
    <row r="253" spans="1:22">
      <c r="A253" s="4">
        <v>30528</v>
      </c>
      <c r="B253" s="9">
        <v>58</v>
      </c>
      <c r="C253" s="9">
        <v>8</v>
      </c>
      <c r="D253" s="6">
        <v>58</v>
      </c>
      <c r="E253" s="9">
        <v>22518</v>
      </c>
      <c r="F253" s="9">
        <v>21800</v>
      </c>
      <c r="G253" s="9">
        <f t="shared" si="19"/>
        <v>44318</v>
      </c>
      <c r="J253" s="9">
        <v>34</v>
      </c>
      <c r="K253" s="9">
        <v>44</v>
      </c>
      <c r="L253" s="9">
        <f t="shared" si="21"/>
        <v>78</v>
      </c>
      <c r="M253" s="9">
        <f t="shared" si="23"/>
        <v>22552</v>
      </c>
      <c r="N253" s="9">
        <f t="shared" si="23"/>
        <v>21844</v>
      </c>
      <c r="O253" s="9">
        <f t="shared" si="18"/>
        <v>44396</v>
      </c>
      <c r="P253" s="9">
        <v>11824</v>
      </c>
      <c r="Q253" s="9">
        <v>22321</v>
      </c>
      <c r="R253" s="9">
        <v>21638</v>
      </c>
      <c r="S253" s="9">
        <f t="shared" si="22"/>
        <v>43959</v>
      </c>
      <c r="T253" s="9">
        <v>11778</v>
      </c>
      <c r="U253" s="9" t="s">
        <v>25</v>
      </c>
    </row>
    <row r="254" spans="1:22">
      <c r="A254" s="4">
        <v>30559</v>
      </c>
      <c r="B254" s="9">
        <v>58</v>
      </c>
      <c r="C254" s="9">
        <v>9</v>
      </c>
      <c r="D254" s="6">
        <v>58</v>
      </c>
      <c r="E254" s="9">
        <v>22645</v>
      </c>
      <c r="F254" s="9">
        <v>21871</v>
      </c>
      <c r="G254" s="9">
        <f t="shared" si="19"/>
        <v>44516</v>
      </c>
      <c r="J254" s="9">
        <v>32</v>
      </c>
      <c r="K254" s="9">
        <v>43</v>
      </c>
      <c r="L254" s="9">
        <f t="shared" si="21"/>
        <v>75</v>
      </c>
      <c r="M254" s="9">
        <f t="shared" si="23"/>
        <v>22677</v>
      </c>
      <c r="N254" s="9">
        <f t="shared" si="23"/>
        <v>21914</v>
      </c>
      <c r="O254" s="9">
        <f t="shared" si="18"/>
        <v>44591</v>
      </c>
      <c r="P254" s="9">
        <v>11885</v>
      </c>
      <c r="Q254" s="9">
        <v>22446</v>
      </c>
      <c r="R254" s="9">
        <v>21708</v>
      </c>
      <c r="S254" s="9">
        <f t="shared" si="22"/>
        <v>44154</v>
      </c>
      <c r="T254" s="9">
        <v>11839</v>
      </c>
      <c r="U254" s="9" t="s">
        <v>25</v>
      </c>
    </row>
    <row r="255" spans="1:22">
      <c r="A255" s="4">
        <v>30589</v>
      </c>
      <c r="B255" s="9">
        <v>58</v>
      </c>
      <c r="C255" s="9">
        <v>10</v>
      </c>
      <c r="D255" s="6">
        <v>58</v>
      </c>
      <c r="E255" s="9">
        <v>22695</v>
      </c>
      <c r="F255" s="9">
        <v>21920</v>
      </c>
      <c r="G255" s="9">
        <f t="shared" si="19"/>
        <v>44615</v>
      </c>
      <c r="J255" s="9">
        <v>35</v>
      </c>
      <c r="K255" s="9">
        <v>43</v>
      </c>
      <c r="L255" s="9">
        <f t="shared" si="21"/>
        <v>78</v>
      </c>
      <c r="M255" s="9">
        <f t="shared" si="23"/>
        <v>22730</v>
      </c>
      <c r="N255" s="9">
        <f t="shared" si="23"/>
        <v>21963</v>
      </c>
      <c r="O255" s="9">
        <f t="shared" si="18"/>
        <v>44693</v>
      </c>
      <c r="P255" s="9">
        <v>11910</v>
      </c>
      <c r="Q255" s="9">
        <v>22499</v>
      </c>
      <c r="R255" s="9">
        <v>21757</v>
      </c>
      <c r="S255" s="9">
        <f t="shared" si="22"/>
        <v>44256</v>
      </c>
      <c r="T255" s="9">
        <v>11864</v>
      </c>
      <c r="U255" s="9" t="s">
        <v>25</v>
      </c>
      <c r="V255" s="9" t="s">
        <v>28</v>
      </c>
    </row>
    <row r="256" spans="1:22">
      <c r="A256" s="4">
        <v>30620</v>
      </c>
      <c r="B256" s="9">
        <v>58</v>
      </c>
      <c r="C256" s="9">
        <v>11</v>
      </c>
      <c r="D256" s="6">
        <v>58</v>
      </c>
      <c r="E256" s="9">
        <v>22724</v>
      </c>
      <c r="F256" s="9">
        <v>21979</v>
      </c>
      <c r="G256" s="9">
        <f t="shared" si="19"/>
        <v>44703</v>
      </c>
      <c r="J256" s="9">
        <v>35</v>
      </c>
      <c r="K256" s="9">
        <v>44</v>
      </c>
      <c r="L256" s="9">
        <f t="shared" si="21"/>
        <v>79</v>
      </c>
      <c r="M256" s="9">
        <f t="shared" si="23"/>
        <v>22759</v>
      </c>
      <c r="N256" s="9">
        <f t="shared" si="23"/>
        <v>22023</v>
      </c>
      <c r="O256" s="9">
        <f t="shared" si="18"/>
        <v>44782</v>
      </c>
      <c r="P256" s="9">
        <v>11928</v>
      </c>
      <c r="Q256" s="9">
        <v>22528</v>
      </c>
      <c r="R256" s="9">
        <v>21817</v>
      </c>
      <c r="S256" s="9">
        <f t="shared" si="22"/>
        <v>44345</v>
      </c>
      <c r="T256" s="9">
        <v>11882</v>
      </c>
      <c r="U256" s="9" t="s">
        <v>25</v>
      </c>
    </row>
    <row r="257" spans="1:21">
      <c r="A257" s="4">
        <v>30650</v>
      </c>
      <c r="B257" s="9">
        <v>58</v>
      </c>
      <c r="C257" s="8">
        <v>12</v>
      </c>
      <c r="D257" s="6">
        <v>58</v>
      </c>
      <c r="E257" s="9">
        <v>22747</v>
      </c>
      <c r="F257" s="9">
        <v>22014</v>
      </c>
      <c r="G257" s="9">
        <f t="shared" si="19"/>
        <v>44761</v>
      </c>
      <c r="J257" s="9">
        <v>35</v>
      </c>
      <c r="K257" s="9">
        <v>44</v>
      </c>
      <c r="L257" s="9">
        <f t="shared" si="21"/>
        <v>79</v>
      </c>
      <c r="M257" s="9">
        <f t="shared" si="23"/>
        <v>22782</v>
      </c>
      <c r="N257" s="9">
        <f t="shared" si="23"/>
        <v>22058</v>
      </c>
      <c r="O257" s="9">
        <f t="shared" si="18"/>
        <v>44840</v>
      </c>
      <c r="P257" s="9">
        <v>11950</v>
      </c>
      <c r="Q257" s="9">
        <v>22551</v>
      </c>
      <c r="R257" s="9">
        <v>21852</v>
      </c>
      <c r="S257" s="9">
        <f t="shared" si="22"/>
        <v>44403</v>
      </c>
      <c r="T257" s="9">
        <v>11904</v>
      </c>
      <c r="U257" s="9" t="s">
        <v>25</v>
      </c>
    </row>
    <row r="258" spans="1:21">
      <c r="A258" s="4">
        <v>30681</v>
      </c>
      <c r="B258" s="9">
        <v>59</v>
      </c>
      <c r="C258" s="9">
        <v>1</v>
      </c>
      <c r="D258" s="6">
        <v>58</v>
      </c>
      <c r="E258" s="9">
        <v>22818</v>
      </c>
      <c r="F258" s="9">
        <v>22092</v>
      </c>
      <c r="G258" s="9">
        <f t="shared" si="19"/>
        <v>44910</v>
      </c>
      <c r="J258" s="9">
        <v>35</v>
      </c>
      <c r="K258" s="9">
        <v>43</v>
      </c>
      <c r="L258" s="9">
        <f t="shared" si="21"/>
        <v>78</v>
      </c>
      <c r="M258" s="9">
        <f t="shared" si="23"/>
        <v>22853</v>
      </c>
      <c r="N258" s="9">
        <f t="shared" si="23"/>
        <v>22135</v>
      </c>
      <c r="O258" s="9">
        <f t="shared" si="18"/>
        <v>44988</v>
      </c>
      <c r="P258" s="9">
        <v>11995</v>
      </c>
      <c r="Q258" s="9">
        <v>22622</v>
      </c>
      <c r="R258" s="9">
        <v>21929</v>
      </c>
      <c r="S258" s="9">
        <f t="shared" si="22"/>
        <v>44551</v>
      </c>
      <c r="T258" s="9">
        <v>11949</v>
      </c>
      <c r="U258" s="9" t="s">
        <v>25</v>
      </c>
    </row>
    <row r="259" spans="1:21">
      <c r="A259" s="4">
        <v>30712</v>
      </c>
      <c r="B259" s="9">
        <v>59</v>
      </c>
      <c r="C259" s="9">
        <v>2</v>
      </c>
      <c r="D259" s="6">
        <v>58</v>
      </c>
      <c r="E259" s="9">
        <v>22856</v>
      </c>
      <c r="F259" s="9">
        <v>22133</v>
      </c>
      <c r="G259" s="9">
        <f t="shared" si="19"/>
        <v>44989</v>
      </c>
      <c r="J259" s="9">
        <v>36</v>
      </c>
      <c r="K259" s="9">
        <v>45</v>
      </c>
      <c r="L259" s="9">
        <f t="shared" si="21"/>
        <v>81</v>
      </c>
      <c r="M259" s="9">
        <f t="shared" si="23"/>
        <v>22892</v>
      </c>
      <c r="N259" s="9">
        <f t="shared" si="23"/>
        <v>22178</v>
      </c>
      <c r="O259" s="9">
        <f t="shared" si="18"/>
        <v>45070</v>
      </c>
      <c r="P259" s="9">
        <v>12015</v>
      </c>
      <c r="Q259" s="9">
        <v>22661</v>
      </c>
      <c r="R259" s="9">
        <v>21972</v>
      </c>
      <c r="S259" s="9">
        <f t="shared" si="22"/>
        <v>44633</v>
      </c>
      <c r="T259" s="9">
        <v>11969</v>
      </c>
      <c r="U259" s="9" t="s">
        <v>25</v>
      </c>
    </row>
    <row r="260" spans="1:21">
      <c r="A260" s="4">
        <v>30741</v>
      </c>
      <c r="B260" s="9">
        <v>59</v>
      </c>
      <c r="C260" s="9">
        <v>3</v>
      </c>
      <c r="D260" s="6">
        <v>58</v>
      </c>
      <c r="E260" s="9">
        <v>22914</v>
      </c>
      <c r="F260" s="9">
        <v>22176</v>
      </c>
      <c r="G260" s="9">
        <f t="shared" si="19"/>
        <v>45090</v>
      </c>
      <c r="J260" s="9">
        <v>35</v>
      </c>
      <c r="K260" s="9">
        <v>44</v>
      </c>
      <c r="L260" s="9">
        <f t="shared" si="21"/>
        <v>79</v>
      </c>
      <c r="M260" s="9">
        <f t="shared" si="23"/>
        <v>22949</v>
      </c>
      <c r="N260" s="9">
        <f t="shared" si="23"/>
        <v>22220</v>
      </c>
      <c r="O260" s="9">
        <f t="shared" si="18"/>
        <v>45169</v>
      </c>
      <c r="P260" s="9">
        <v>12036</v>
      </c>
      <c r="Q260" s="9">
        <v>22718</v>
      </c>
      <c r="R260" s="9">
        <v>22014</v>
      </c>
      <c r="S260" s="9">
        <f t="shared" si="22"/>
        <v>44732</v>
      </c>
      <c r="T260" s="9">
        <v>11990</v>
      </c>
      <c r="U260" s="9" t="s">
        <v>25</v>
      </c>
    </row>
    <row r="261" spans="1:21">
      <c r="A261" s="4">
        <v>30772</v>
      </c>
      <c r="B261" s="9">
        <v>59</v>
      </c>
      <c r="C261" s="9">
        <v>4</v>
      </c>
      <c r="D261" s="6">
        <v>59</v>
      </c>
      <c r="E261" s="9">
        <v>22954</v>
      </c>
      <c r="F261" s="9">
        <v>22264</v>
      </c>
      <c r="G261" s="9">
        <f t="shared" si="19"/>
        <v>45218</v>
      </c>
      <c r="J261" s="9">
        <v>36</v>
      </c>
      <c r="K261" s="9">
        <v>44</v>
      </c>
      <c r="L261" s="9">
        <f t="shared" si="21"/>
        <v>80</v>
      </c>
      <c r="M261" s="9">
        <f t="shared" si="23"/>
        <v>22990</v>
      </c>
      <c r="N261" s="9">
        <f t="shared" si="23"/>
        <v>22308</v>
      </c>
      <c r="O261" s="9">
        <f t="shared" si="18"/>
        <v>45298</v>
      </c>
      <c r="P261" s="9">
        <v>12072</v>
      </c>
      <c r="Q261" s="9">
        <v>22759</v>
      </c>
      <c r="R261" s="9">
        <v>22102</v>
      </c>
      <c r="S261" s="9">
        <f t="shared" si="22"/>
        <v>44861</v>
      </c>
      <c r="T261" s="9">
        <v>12026</v>
      </c>
      <c r="U261" s="9" t="s">
        <v>25</v>
      </c>
    </row>
    <row r="262" spans="1:21">
      <c r="A262" s="4">
        <v>30802</v>
      </c>
      <c r="B262" s="9">
        <v>59</v>
      </c>
      <c r="C262" s="9">
        <v>5</v>
      </c>
      <c r="D262" s="6">
        <v>59</v>
      </c>
      <c r="E262" s="9">
        <v>23080</v>
      </c>
      <c r="F262" s="9">
        <v>22377</v>
      </c>
      <c r="G262" s="9">
        <f t="shared" si="19"/>
        <v>45457</v>
      </c>
      <c r="J262" s="9">
        <v>33</v>
      </c>
      <c r="K262" s="9">
        <v>45</v>
      </c>
      <c r="L262" s="9">
        <f t="shared" si="21"/>
        <v>78</v>
      </c>
      <c r="M262" s="9">
        <f t="shared" si="23"/>
        <v>23113</v>
      </c>
      <c r="N262" s="9">
        <f t="shared" si="23"/>
        <v>22422</v>
      </c>
      <c r="O262" s="9">
        <f t="shared" si="18"/>
        <v>45535</v>
      </c>
      <c r="P262" s="9">
        <v>12155</v>
      </c>
      <c r="Q262" s="9">
        <v>22882</v>
      </c>
      <c r="R262" s="9">
        <v>22216</v>
      </c>
      <c r="S262" s="9">
        <f t="shared" si="22"/>
        <v>45098</v>
      </c>
      <c r="T262" s="9">
        <v>12109</v>
      </c>
      <c r="U262" s="9" t="s">
        <v>25</v>
      </c>
    </row>
    <row r="263" spans="1:21">
      <c r="A263" s="4">
        <v>30833</v>
      </c>
      <c r="B263" s="9">
        <v>59</v>
      </c>
      <c r="C263" s="9">
        <v>6</v>
      </c>
      <c r="D263" s="6">
        <v>59</v>
      </c>
      <c r="E263" s="9">
        <v>23115</v>
      </c>
      <c r="F263" s="9">
        <v>22440</v>
      </c>
      <c r="G263" s="9">
        <f t="shared" si="19"/>
        <v>45555</v>
      </c>
      <c r="J263" s="9">
        <v>33</v>
      </c>
      <c r="K263" s="9">
        <v>45</v>
      </c>
      <c r="L263" s="9">
        <f t="shared" si="21"/>
        <v>78</v>
      </c>
      <c r="M263" s="9">
        <f t="shared" si="23"/>
        <v>23148</v>
      </c>
      <c r="N263" s="9">
        <f t="shared" si="23"/>
        <v>22485</v>
      </c>
      <c r="O263" s="9">
        <f t="shared" si="18"/>
        <v>45633</v>
      </c>
      <c r="P263" s="9">
        <v>12187</v>
      </c>
      <c r="Q263" s="9">
        <v>22917</v>
      </c>
      <c r="R263" s="9">
        <v>22279</v>
      </c>
      <c r="S263" s="9">
        <f t="shared" si="22"/>
        <v>45196</v>
      </c>
      <c r="T263" s="9">
        <v>12141</v>
      </c>
      <c r="U263" s="9" t="s">
        <v>25</v>
      </c>
    </row>
    <row r="264" spans="1:21">
      <c r="A264" s="4">
        <v>30863</v>
      </c>
      <c r="B264" s="9">
        <v>59</v>
      </c>
      <c r="C264" s="9">
        <v>7</v>
      </c>
      <c r="D264" s="6">
        <v>59</v>
      </c>
      <c r="E264" s="9">
        <v>23147</v>
      </c>
      <c r="F264" s="9">
        <v>22467</v>
      </c>
      <c r="G264" s="9">
        <f t="shared" si="19"/>
        <v>45614</v>
      </c>
      <c r="J264" s="9">
        <v>33</v>
      </c>
      <c r="K264" s="9">
        <v>48</v>
      </c>
      <c r="L264" s="9">
        <f t="shared" si="21"/>
        <v>81</v>
      </c>
      <c r="M264" s="9">
        <f t="shared" si="23"/>
        <v>23180</v>
      </c>
      <c r="N264" s="9">
        <f t="shared" si="23"/>
        <v>22515</v>
      </c>
      <c r="O264" s="9">
        <f t="shared" si="18"/>
        <v>45695</v>
      </c>
      <c r="P264" s="9">
        <v>12210</v>
      </c>
      <c r="Q264" s="9">
        <v>22949</v>
      </c>
      <c r="R264" s="9">
        <v>22309</v>
      </c>
      <c r="S264" s="9">
        <f t="shared" si="22"/>
        <v>45258</v>
      </c>
      <c r="T264" s="9">
        <v>12164</v>
      </c>
      <c r="U264" s="9" t="s">
        <v>25</v>
      </c>
    </row>
    <row r="265" spans="1:21">
      <c r="A265" s="4">
        <v>30894</v>
      </c>
      <c r="B265" s="9">
        <v>59</v>
      </c>
      <c r="C265" s="9">
        <v>8</v>
      </c>
      <c r="D265" s="6">
        <v>59</v>
      </c>
      <c r="E265" s="9">
        <v>23208</v>
      </c>
      <c r="F265" s="9">
        <v>22504</v>
      </c>
      <c r="G265" s="9">
        <f t="shared" si="19"/>
        <v>45712</v>
      </c>
      <c r="J265" s="9">
        <v>33</v>
      </c>
      <c r="K265" s="9">
        <v>48</v>
      </c>
      <c r="L265" s="9">
        <f t="shared" si="21"/>
        <v>81</v>
      </c>
      <c r="M265" s="9">
        <f t="shared" si="23"/>
        <v>23241</v>
      </c>
      <c r="N265" s="9">
        <f t="shared" si="23"/>
        <v>22552</v>
      </c>
      <c r="O265" s="9">
        <f t="shared" si="18"/>
        <v>45793</v>
      </c>
      <c r="P265" s="9">
        <v>12251</v>
      </c>
      <c r="Q265" s="9">
        <v>23010</v>
      </c>
      <c r="R265" s="9">
        <v>22346</v>
      </c>
      <c r="S265" s="9">
        <f t="shared" si="22"/>
        <v>45356</v>
      </c>
      <c r="T265" s="9">
        <v>12205</v>
      </c>
      <c r="U265" s="9" t="s">
        <v>25</v>
      </c>
    </row>
    <row r="266" spans="1:21">
      <c r="A266" s="4">
        <v>30925</v>
      </c>
      <c r="B266" s="9">
        <v>59</v>
      </c>
      <c r="C266" s="9">
        <v>9</v>
      </c>
      <c r="D266" s="6">
        <v>59</v>
      </c>
      <c r="E266" s="9">
        <v>23266</v>
      </c>
      <c r="F266" s="9">
        <v>22588</v>
      </c>
      <c r="G266" s="9">
        <f t="shared" si="19"/>
        <v>45854</v>
      </c>
      <c r="J266" s="9">
        <v>33</v>
      </c>
      <c r="K266" s="9">
        <v>51</v>
      </c>
      <c r="L266" s="9">
        <f t="shared" si="21"/>
        <v>84</v>
      </c>
      <c r="M266" s="9">
        <f t="shared" si="23"/>
        <v>23299</v>
      </c>
      <c r="N266" s="9">
        <f t="shared" si="23"/>
        <v>22639</v>
      </c>
      <c r="O266" s="9">
        <f t="shared" si="18"/>
        <v>45938</v>
      </c>
      <c r="P266" s="9">
        <v>12291</v>
      </c>
      <c r="Q266" s="9">
        <v>23068</v>
      </c>
      <c r="R266" s="9">
        <v>22433</v>
      </c>
      <c r="S266" s="9">
        <f t="shared" si="22"/>
        <v>45501</v>
      </c>
      <c r="T266" s="9">
        <v>12245</v>
      </c>
      <c r="U266" s="9" t="s">
        <v>25</v>
      </c>
    </row>
    <row r="267" spans="1:21">
      <c r="A267" s="4">
        <v>30955</v>
      </c>
      <c r="B267" s="9">
        <v>59</v>
      </c>
      <c r="C267" s="9">
        <v>10</v>
      </c>
      <c r="D267" s="6">
        <v>59</v>
      </c>
      <c r="E267" s="9">
        <v>23313</v>
      </c>
      <c r="F267" s="9">
        <v>22623</v>
      </c>
      <c r="G267" s="9">
        <f t="shared" si="19"/>
        <v>45936</v>
      </c>
      <c r="J267" s="9">
        <v>33</v>
      </c>
      <c r="K267" s="9">
        <v>51</v>
      </c>
      <c r="L267" s="9">
        <f t="shared" si="21"/>
        <v>84</v>
      </c>
      <c r="M267" s="9">
        <f t="shared" si="23"/>
        <v>23346</v>
      </c>
      <c r="N267" s="9">
        <f t="shared" si="23"/>
        <v>22674</v>
      </c>
      <c r="O267" s="9">
        <f t="shared" si="18"/>
        <v>46020</v>
      </c>
      <c r="P267" s="9">
        <v>12305</v>
      </c>
      <c r="Q267" s="9">
        <v>23115</v>
      </c>
      <c r="R267" s="9">
        <v>22468</v>
      </c>
      <c r="S267" s="9">
        <f t="shared" si="22"/>
        <v>45583</v>
      </c>
      <c r="T267" s="9">
        <v>12259</v>
      </c>
      <c r="U267" s="9" t="s">
        <v>25</v>
      </c>
    </row>
    <row r="268" spans="1:21">
      <c r="A268" s="4">
        <v>30986</v>
      </c>
      <c r="B268" s="9">
        <v>59</v>
      </c>
      <c r="C268" s="9">
        <v>11</v>
      </c>
      <c r="D268" s="6">
        <v>59</v>
      </c>
      <c r="E268" s="9">
        <v>23349</v>
      </c>
      <c r="F268" s="9">
        <v>22656</v>
      </c>
      <c r="G268" s="9">
        <f t="shared" si="19"/>
        <v>46005</v>
      </c>
      <c r="J268" s="9">
        <v>33</v>
      </c>
      <c r="K268" s="9">
        <v>51</v>
      </c>
      <c r="L268" s="9">
        <f t="shared" si="21"/>
        <v>84</v>
      </c>
      <c r="M268" s="9">
        <f t="shared" si="23"/>
        <v>23382</v>
      </c>
      <c r="N268" s="9">
        <f t="shared" si="23"/>
        <v>22707</v>
      </c>
      <c r="O268" s="9">
        <f t="shared" si="18"/>
        <v>46089</v>
      </c>
      <c r="P268" s="9">
        <v>12339</v>
      </c>
      <c r="Q268" s="9">
        <v>23151</v>
      </c>
      <c r="R268" s="9">
        <v>22501</v>
      </c>
      <c r="S268" s="9">
        <f t="shared" si="22"/>
        <v>45652</v>
      </c>
      <c r="T268" s="9">
        <v>12293</v>
      </c>
      <c r="U268" s="9" t="s">
        <v>25</v>
      </c>
    </row>
    <row r="269" spans="1:21">
      <c r="A269" s="4">
        <v>31016</v>
      </c>
      <c r="B269" s="9">
        <v>59</v>
      </c>
      <c r="C269" s="8">
        <v>12</v>
      </c>
      <c r="D269" s="6">
        <v>59</v>
      </c>
      <c r="E269" s="9">
        <v>23381</v>
      </c>
      <c r="F269" s="9">
        <v>22709</v>
      </c>
      <c r="G269" s="9">
        <f t="shared" si="19"/>
        <v>46090</v>
      </c>
      <c r="J269" s="9">
        <v>33</v>
      </c>
      <c r="K269" s="9">
        <v>52</v>
      </c>
      <c r="L269" s="9">
        <f t="shared" si="21"/>
        <v>85</v>
      </c>
      <c r="M269" s="9">
        <f t="shared" si="23"/>
        <v>23414</v>
      </c>
      <c r="N269" s="9">
        <f t="shared" si="23"/>
        <v>22761</v>
      </c>
      <c r="O269" s="9">
        <f t="shared" si="18"/>
        <v>46175</v>
      </c>
      <c r="P269" s="9">
        <v>12367</v>
      </c>
      <c r="Q269" s="9">
        <v>23183</v>
      </c>
      <c r="R269" s="9">
        <v>22555</v>
      </c>
      <c r="S269" s="9">
        <f t="shared" si="22"/>
        <v>45738</v>
      </c>
      <c r="T269" s="9">
        <v>12321</v>
      </c>
      <c r="U269" s="9" t="s">
        <v>25</v>
      </c>
    </row>
    <row r="270" spans="1:21">
      <c r="A270" s="4">
        <v>31047</v>
      </c>
      <c r="B270" s="9">
        <v>60</v>
      </c>
      <c r="C270" s="9">
        <v>1</v>
      </c>
      <c r="D270" s="6">
        <v>59</v>
      </c>
      <c r="E270" s="9">
        <v>23452</v>
      </c>
      <c r="F270" s="9">
        <v>22765</v>
      </c>
      <c r="G270" s="9">
        <f t="shared" si="19"/>
        <v>46217</v>
      </c>
      <c r="J270" s="9">
        <v>35</v>
      </c>
      <c r="K270" s="9">
        <v>53</v>
      </c>
      <c r="L270" s="9">
        <f t="shared" si="21"/>
        <v>88</v>
      </c>
      <c r="M270" s="9">
        <f t="shared" si="23"/>
        <v>23487</v>
      </c>
      <c r="N270" s="9">
        <f t="shared" si="23"/>
        <v>22818</v>
      </c>
      <c r="O270" s="9">
        <f t="shared" si="18"/>
        <v>46305</v>
      </c>
      <c r="P270" s="9">
        <v>12390</v>
      </c>
      <c r="Q270" s="9">
        <v>23256</v>
      </c>
      <c r="R270" s="9">
        <v>22612</v>
      </c>
      <c r="S270" s="9">
        <f t="shared" si="22"/>
        <v>45868</v>
      </c>
      <c r="T270" s="9">
        <v>12344</v>
      </c>
      <c r="U270" s="9" t="s">
        <v>25</v>
      </c>
    </row>
    <row r="271" spans="1:21">
      <c r="A271" s="4">
        <v>31078</v>
      </c>
      <c r="B271" s="9">
        <v>60</v>
      </c>
      <c r="C271" s="9">
        <v>2</v>
      </c>
      <c r="D271" s="6">
        <v>59</v>
      </c>
      <c r="E271" s="9">
        <v>23414</v>
      </c>
      <c r="F271" s="9">
        <v>22760</v>
      </c>
      <c r="G271" s="9">
        <f t="shared" si="19"/>
        <v>46174</v>
      </c>
      <c r="J271" s="9">
        <v>35</v>
      </c>
      <c r="K271" s="9">
        <v>53</v>
      </c>
      <c r="L271" s="9">
        <f t="shared" si="21"/>
        <v>88</v>
      </c>
      <c r="M271" s="9">
        <f t="shared" si="23"/>
        <v>23449</v>
      </c>
      <c r="N271" s="9">
        <f t="shared" si="23"/>
        <v>22813</v>
      </c>
      <c r="O271" s="9">
        <f t="shared" si="18"/>
        <v>46262</v>
      </c>
      <c r="P271" s="9">
        <v>12382</v>
      </c>
      <c r="Q271" s="9">
        <v>23218</v>
      </c>
      <c r="R271" s="9">
        <v>22607</v>
      </c>
      <c r="S271" s="9">
        <f t="shared" si="22"/>
        <v>45825</v>
      </c>
      <c r="T271" s="9">
        <v>12336</v>
      </c>
      <c r="U271" s="9" t="s">
        <v>25</v>
      </c>
    </row>
    <row r="272" spans="1:21">
      <c r="A272" s="4">
        <v>31106</v>
      </c>
      <c r="B272" s="9">
        <v>60</v>
      </c>
      <c r="C272" s="9">
        <v>3</v>
      </c>
      <c r="D272" s="6">
        <v>59</v>
      </c>
      <c r="E272" s="9">
        <v>23464</v>
      </c>
      <c r="F272" s="9">
        <v>22795</v>
      </c>
      <c r="G272" s="9">
        <f t="shared" si="19"/>
        <v>46259</v>
      </c>
      <c r="J272" s="9">
        <v>34</v>
      </c>
      <c r="K272" s="9">
        <v>53</v>
      </c>
      <c r="L272" s="9">
        <f t="shared" si="21"/>
        <v>87</v>
      </c>
      <c r="M272" s="9">
        <f t="shared" ref="M272:N291" si="24">E272+J272</f>
        <v>23498</v>
      </c>
      <c r="N272" s="9">
        <f t="shared" si="24"/>
        <v>22848</v>
      </c>
      <c r="O272" s="9">
        <f t="shared" si="18"/>
        <v>46346</v>
      </c>
      <c r="P272" s="9">
        <v>12406</v>
      </c>
      <c r="Q272" s="9">
        <v>23267</v>
      </c>
      <c r="R272" s="9">
        <v>22642</v>
      </c>
      <c r="S272" s="9">
        <f t="shared" si="22"/>
        <v>45909</v>
      </c>
      <c r="T272" s="9">
        <v>12360</v>
      </c>
      <c r="U272" s="9" t="s">
        <v>25</v>
      </c>
    </row>
    <row r="273" spans="1:21">
      <c r="A273" s="4">
        <v>31137</v>
      </c>
      <c r="B273" s="9">
        <v>60</v>
      </c>
      <c r="C273" s="9">
        <v>4</v>
      </c>
      <c r="D273" s="6">
        <v>60</v>
      </c>
      <c r="E273" s="9">
        <v>23499</v>
      </c>
      <c r="F273" s="9">
        <v>22895</v>
      </c>
      <c r="G273" s="9">
        <f t="shared" si="19"/>
        <v>46394</v>
      </c>
      <c r="J273" s="9">
        <v>36</v>
      </c>
      <c r="K273" s="9">
        <v>53</v>
      </c>
      <c r="L273" s="9">
        <f t="shared" si="21"/>
        <v>89</v>
      </c>
      <c r="M273" s="9">
        <f t="shared" si="24"/>
        <v>23535</v>
      </c>
      <c r="N273" s="9">
        <f t="shared" si="24"/>
        <v>22948</v>
      </c>
      <c r="O273" s="9">
        <f t="shared" si="18"/>
        <v>46483</v>
      </c>
      <c r="P273" s="9">
        <v>12440</v>
      </c>
      <c r="Q273" s="9">
        <v>23304</v>
      </c>
      <c r="R273" s="9">
        <v>22742</v>
      </c>
      <c r="S273" s="9">
        <f t="shared" si="22"/>
        <v>46046</v>
      </c>
      <c r="T273" s="9">
        <v>12394</v>
      </c>
      <c r="U273" s="9" t="s">
        <v>25</v>
      </c>
    </row>
    <row r="274" spans="1:21">
      <c r="A274" s="4">
        <v>31167</v>
      </c>
      <c r="B274" s="9">
        <v>60</v>
      </c>
      <c r="C274" s="9">
        <v>5</v>
      </c>
      <c r="D274" s="6">
        <v>60</v>
      </c>
      <c r="E274" s="9">
        <v>23555</v>
      </c>
      <c r="F274" s="9">
        <v>22979</v>
      </c>
      <c r="G274" s="9">
        <f t="shared" si="19"/>
        <v>46534</v>
      </c>
      <c r="J274" s="9">
        <v>36</v>
      </c>
      <c r="K274" s="9">
        <v>53</v>
      </c>
      <c r="L274" s="9">
        <f t="shared" si="21"/>
        <v>89</v>
      </c>
      <c r="M274" s="9">
        <f t="shared" si="24"/>
        <v>23591</v>
      </c>
      <c r="N274" s="9">
        <f t="shared" si="24"/>
        <v>23032</v>
      </c>
      <c r="O274" s="9">
        <f t="shared" si="18"/>
        <v>46623</v>
      </c>
      <c r="P274" s="9">
        <v>12493</v>
      </c>
      <c r="Q274" s="9">
        <v>23360</v>
      </c>
      <c r="R274" s="9">
        <v>22826</v>
      </c>
      <c r="S274" s="9">
        <f t="shared" si="22"/>
        <v>46186</v>
      </c>
      <c r="T274" s="9">
        <v>12447</v>
      </c>
      <c r="U274" s="9" t="s">
        <v>25</v>
      </c>
    </row>
    <row r="275" spans="1:21">
      <c r="A275" s="4">
        <v>31198</v>
      </c>
      <c r="B275" s="9">
        <v>60</v>
      </c>
      <c r="C275" s="9">
        <v>6</v>
      </c>
      <c r="D275" s="6">
        <v>60</v>
      </c>
      <c r="E275" s="9">
        <v>23597</v>
      </c>
      <c r="F275" s="9">
        <v>23012</v>
      </c>
      <c r="G275" s="9">
        <f t="shared" si="19"/>
        <v>46609</v>
      </c>
      <c r="J275" s="9">
        <v>35</v>
      </c>
      <c r="K275" s="9">
        <v>53</v>
      </c>
      <c r="L275" s="9">
        <f t="shared" si="21"/>
        <v>88</v>
      </c>
      <c r="M275" s="9">
        <f t="shared" si="24"/>
        <v>23632</v>
      </c>
      <c r="N275" s="9">
        <f t="shared" si="24"/>
        <v>23065</v>
      </c>
      <c r="O275" s="9">
        <f t="shared" si="18"/>
        <v>46697</v>
      </c>
      <c r="P275" s="9">
        <v>12516</v>
      </c>
      <c r="Q275" s="9">
        <v>23401</v>
      </c>
      <c r="R275" s="9">
        <v>22859</v>
      </c>
      <c r="S275" s="9">
        <f t="shared" si="22"/>
        <v>46260</v>
      </c>
      <c r="T275" s="9">
        <v>12470</v>
      </c>
      <c r="U275" s="9" t="s">
        <v>25</v>
      </c>
    </row>
    <row r="276" spans="1:21">
      <c r="A276" s="4">
        <v>31228</v>
      </c>
      <c r="B276" s="9">
        <v>60</v>
      </c>
      <c r="C276" s="9">
        <v>7</v>
      </c>
      <c r="D276" s="6">
        <v>60</v>
      </c>
      <c r="E276" s="9">
        <v>23607</v>
      </c>
      <c r="F276" s="9">
        <v>23020</v>
      </c>
      <c r="G276" s="9">
        <f t="shared" si="19"/>
        <v>46627</v>
      </c>
      <c r="J276" s="9">
        <v>34</v>
      </c>
      <c r="K276" s="9">
        <v>53</v>
      </c>
      <c r="L276" s="9">
        <f t="shared" si="21"/>
        <v>87</v>
      </c>
      <c r="M276" s="9">
        <f t="shared" si="24"/>
        <v>23641</v>
      </c>
      <c r="N276" s="9">
        <f t="shared" si="24"/>
        <v>23073</v>
      </c>
      <c r="O276" s="9">
        <f t="shared" si="18"/>
        <v>46714</v>
      </c>
      <c r="P276" s="9">
        <v>12515</v>
      </c>
      <c r="Q276" s="9">
        <v>23410</v>
      </c>
      <c r="R276" s="9">
        <v>22867</v>
      </c>
      <c r="S276" s="9">
        <f t="shared" si="22"/>
        <v>46277</v>
      </c>
      <c r="T276" s="9">
        <v>12469</v>
      </c>
      <c r="U276" s="9" t="s">
        <v>25</v>
      </c>
    </row>
    <row r="277" spans="1:21">
      <c r="A277" s="4">
        <v>31259</v>
      </c>
      <c r="B277" s="9">
        <v>60</v>
      </c>
      <c r="C277" s="9">
        <v>8</v>
      </c>
      <c r="D277" s="6">
        <v>60</v>
      </c>
      <c r="E277" s="9">
        <v>23680</v>
      </c>
      <c r="F277" s="9">
        <v>23086</v>
      </c>
      <c r="G277" s="9">
        <f t="shared" si="19"/>
        <v>46766</v>
      </c>
      <c r="J277" s="9">
        <v>34</v>
      </c>
      <c r="K277" s="9">
        <v>52</v>
      </c>
      <c r="L277" s="9">
        <f t="shared" si="21"/>
        <v>86</v>
      </c>
      <c r="M277" s="9">
        <f t="shared" si="24"/>
        <v>23714</v>
      </c>
      <c r="N277" s="9">
        <f t="shared" si="24"/>
        <v>23138</v>
      </c>
      <c r="O277" s="9">
        <f t="shared" si="18"/>
        <v>46852</v>
      </c>
      <c r="P277" s="9">
        <v>12569</v>
      </c>
      <c r="Q277" s="9">
        <v>23483</v>
      </c>
      <c r="R277" s="9">
        <v>22932</v>
      </c>
      <c r="S277" s="9">
        <f t="shared" si="22"/>
        <v>46415</v>
      </c>
      <c r="T277" s="9">
        <v>12523</v>
      </c>
      <c r="U277" s="9" t="s">
        <v>25</v>
      </c>
    </row>
    <row r="278" spans="1:21">
      <c r="A278" s="4">
        <v>31290</v>
      </c>
      <c r="B278" s="9">
        <v>60</v>
      </c>
      <c r="C278" s="9">
        <v>9</v>
      </c>
      <c r="D278" s="6">
        <v>60</v>
      </c>
      <c r="E278" s="9">
        <v>23725</v>
      </c>
      <c r="F278" s="9">
        <v>23125</v>
      </c>
      <c r="G278" s="9">
        <f t="shared" si="19"/>
        <v>46850</v>
      </c>
      <c r="J278" s="9">
        <v>34</v>
      </c>
      <c r="K278" s="9">
        <v>51</v>
      </c>
      <c r="L278" s="9">
        <f t="shared" si="21"/>
        <v>85</v>
      </c>
      <c r="M278" s="9">
        <f t="shared" si="24"/>
        <v>23759</v>
      </c>
      <c r="N278" s="9">
        <f t="shared" si="24"/>
        <v>23176</v>
      </c>
      <c r="O278" s="9">
        <f t="shared" si="18"/>
        <v>46935</v>
      </c>
      <c r="P278" s="9">
        <v>12585</v>
      </c>
      <c r="Q278" s="9">
        <v>23528</v>
      </c>
      <c r="R278" s="9">
        <v>22970</v>
      </c>
      <c r="S278" s="9">
        <f t="shared" si="22"/>
        <v>46498</v>
      </c>
      <c r="T278" s="9">
        <v>12539</v>
      </c>
      <c r="U278" s="9" t="s">
        <v>25</v>
      </c>
    </row>
    <row r="279" spans="1:21">
      <c r="A279" s="4">
        <v>31320</v>
      </c>
      <c r="B279" s="9">
        <v>60</v>
      </c>
      <c r="C279" s="9">
        <v>10</v>
      </c>
      <c r="D279" s="6">
        <v>60</v>
      </c>
      <c r="E279" s="9">
        <v>23759</v>
      </c>
      <c r="F279" s="9">
        <v>23181</v>
      </c>
      <c r="G279" s="9">
        <f t="shared" si="19"/>
        <v>46940</v>
      </c>
      <c r="J279" s="9">
        <v>35</v>
      </c>
      <c r="K279" s="9">
        <v>51</v>
      </c>
      <c r="L279" s="9">
        <f t="shared" si="21"/>
        <v>86</v>
      </c>
      <c r="M279" s="9">
        <f t="shared" si="24"/>
        <v>23794</v>
      </c>
      <c r="N279" s="9">
        <f t="shared" si="24"/>
        <v>23232</v>
      </c>
      <c r="O279" s="9">
        <f t="shared" si="18"/>
        <v>47026</v>
      </c>
      <c r="P279" s="9">
        <v>12608</v>
      </c>
      <c r="Q279" s="9">
        <v>23563</v>
      </c>
      <c r="R279" s="9">
        <v>23026</v>
      </c>
      <c r="S279" s="9">
        <f t="shared" si="22"/>
        <v>46589</v>
      </c>
      <c r="T279" s="9">
        <v>12562</v>
      </c>
      <c r="U279" s="9" t="s">
        <v>25</v>
      </c>
    </row>
    <row r="280" spans="1:21">
      <c r="A280" s="4">
        <v>31351</v>
      </c>
      <c r="B280" s="9">
        <v>60</v>
      </c>
      <c r="C280" s="9">
        <v>11</v>
      </c>
      <c r="D280" s="6">
        <v>60</v>
      </c>
      <c r="E280" s="9">
        <v>23808</v>
      </c>
      <c r="F280" s="9">
        <v>23201</v>
      </c>
      <c r="G280" s="9">
        <f t="shared" si="19"/>
        <v>47009</v>
      </c>
      <c r="J280" s="9">
        <v>38</v>
      </c>
      <c r="K280" s="9">
        <v>51</v>
      </c>
      <c r="L280" s="9">
        <f t="shared" si="21"/>
        <v>89</v>
      </c>
      <c r="M280" s="9">
        <f t="shared" si="24"/>
        <v>23846</v>
      </c>
      <c r="N280" s="9">
        <f t="shared" si="24"/>
        <v>23252</v>
      </c>
      <c r="O280" s="9">
        <f t="shared" si="18"/>
        <v>47098</v>
      </c>
      <c r="P280" s="9">
        <v>12634</v>
      </c>
      <c r="Q280" s="9">
        <v>23615</v>
      </c>
      <c r="R280" s="9">
        <v>23046</v>
      </c>
      <c r="S280" s="9">
        <f t="shared" si="22"/>
        <v>46661</v>
      </c>
      <c r="T280" s="9">
        <v>12588</v>
      </c>
      <c r="U280" s="9" t="s">
        <v>25</v>
      </c>
    </row>
    <row r="281" spans="1:21">
      <c r="A281" s="4">
        <v>31381</v>
      </c>
      <c r="B281" s="9">
        <v>60</v>
      </c>
      <c r="C281" s="8">
        <v>12</v>
      </c>
      <c r="D281" s="6">
        <v>60</v>
      </c>
      <c r="E281" s="9">
        <v>23853</v>
      </c>
      <c r="F281" s="9">
        <v>23258</v>
      </c>
      <c r="G281" s="9">
        <f t="shared" si="19"/>
        <v>47111</v>
      </c>
      <c r="J281" s="9">
        <v>39</v>
      </c>
      <c r="K281" s="9">
        <v>52</v>
      </c>
      <c r="L281" s="9">
        <f t="shared" si="21"/>
        <v>91</v>
      </c>
      <c r="M281" s="9">
        <f t="shared" si="24"/>
        <v>23892</v>
      </c>
      <c r="N281" s="9">
        <f t="shared" si="24"/>
        <v>23310</v>
      </c>
      <c r="O281" s="9">
        <f t="shared" si="18"/>
        <v>47202</v>
      </c>
      <c r="P281" s="9">
        <v>12655</v>
      </c>
      <c r="Q281" s="9">
        <v>23661</v>
      </c>
      <c r="R281" s="9">
        <v>23104</v>
      </c>
      <c r="S281" s="9">
        <f t="shared" si="22"/>
        <v>46765</v>
      </c>
      <c r="T281" s="9">
        <v>12609</v>
      </c>
      <c r="U281" s="9" t="s">
        <v>25</v>
      </c>
    </row>
    <row r="282" spans="1:21">
      <c r="A282" s="4">
        <v>31412</v>
      </c>
      <c r="B282" s="9">
        <v>61</v>
      </c>
      <c r="C282" s="9">
        <v>1</v>
      </c>
      <c r="D282" s="6">
        <v>60</v>
      </c>
      <c r="E282" s="9">
        <v>23891</v>
      </c>
      <c r="F282" s="9">
        <v>23311</v>
      </c>
      <c r="G282" s="9">
        <f t="shared" si="19"/>
        <v>47202</v>
      </c>
      <c r="J282" s="9">
        <v>38</v>
      </c>
      <c r="K282" s="9">
        <v>51</v>
      </c>
      <c r="L282" s="9">
        <f t="shared" si="21"/>
        <v>89</v>
      </c>
      <c r="M282" s="9">
        <f t="shared" si="24"/>
        <v>23929</v>
      </c>
      <c r="N282" s="9">
        <f t="shared" si="24"/>
        <v>23362</v>
      </c>
      <c r="O282" s="9">
        <f t="shared" si="18"/>
        <v>47291</v>
      </c>
      <c r="P282" s="9">
        <v>12676</v>
      </c>
      <c r="Q282" s="9">
        <v>23698</v>
      </c>
      <c r="R282" s="9">
        <v>23156</v>
      </c>
      <c r="S282" s="9">
        <f t="shared" si="22"/>
        <v>46854</v>
      </c>
      <c r="T282" s="9">
        <v>12630</v>
      </c>
      <c r="U282" s="9" t="s">
        <v>25</v>
      </c>
    </row>
    <row r="283" spans="1:21">
      <c r="A283" s="4">
        <v>31443</v>
      </c>
      <c r="B283" s="9">
        <v>61</v>
      </c>
      <c r="C283" s="9">
        <v>2</v>
      </c>
      <c r="D283" s="6">
        <v>60</v>
      </c>
      <c r="E283" s="9">
        <v>23925</v>
      </c>
      <c r="F283" s="9">
        <v>23347</v>
      </c>
      <c r="G283" s="9">
        <f t="shared" si="19"/>
        <v>47272</v>
      </c>
      <c r="J283" s="9">
        <v>41</v>
      </c>
      <c r="K283" s="9">
        <v>53</v>
      </c>
      <c r="L283" s="9">
        <f t="shared" si="21"/>
        <v>94</v>
      </c>
      <c r="M283" s="9">
        <f t="shared" si="24"/>
        <v>23966</v>
      </c>
      <c r="N283" s="9">
        <f t="shared" si="24"/>
        <v>23400</v>
      </c>
      <c r="O283" s="9">
        <f t="shared" si="18"/>
        <v>47366</v>
      </c>
      <c r="P283" s="9">
        <v>12705</v>
      </c>
      <c r="Q283" s="9">
        <v>23680</v>
      </c>
      <c r="R283" s="9">
        <v>23120</v>
      </c>
      <c r="S283" s="9">
        <f t="shared" si="22"/>
        <v>46800</v>
      </c>
      <c r="T283" s="9">
        <v>12388</v>
      </c>
      <c r="U283" s="9" t="s">
        <v>25</v>
      </c>
    </row>
    <row r="284" spans="1:21">
      <c r="A284" s="4">
        <v>31471</v>
      </c>
      <c r="B284" s="9">
        <v>61</v>
      </c>
      <c r="C284" s="9">
        <v>3</v>
      </c>
      <c r="D284" s="6">
        <v>60</v>
      </c>
      <c r="E284" s="9">
        <v>23949</v>
      </c>
      <c r="F284" s="9">
        <v>23377</v>
      </c>
      <c r="G284" s="9">
        <f t="shared" si="19"/>
        <v>47326</v>
      </c>
      <c r="J284" s="9">
        <v>41</v>
      </c>
      <c r="K284" s="9">
        <v>53</v>
      </c>
      <c r="L284" s="9">
        <f t="shared" si="21"/>
        <v>94</v>
      </c>
      <c r="M284" s="9">
        <f t="shared" si="24"/>
        <v>23990</v>
      </c>
      <c r="N284" s="9">
        <f t="shared" si="24"/>
        <v>23430</v>
      </c>
      <c r="O284" s="9">
        <f t="shared" si="18"/>
        <v>47420</v>
      </c>
      <c r="P284" s="9">
        <v>12725</v>
      </c>
      <c r="Q284" s="9">
        <v>23704</v>
      </c>
      <c r="R284" s="9">
        <v>23150</v>
      </c>
      <c r="S284" s="9">
        <f t="shared" si="22"/>
        <v>46854</v>
      </c>
      <c r="T284" s="9">
        <v>12408</v>
      </c>
      <c r="U284" s="9" t="s">
        <v>25</v>
      </c>
    </row>
    <row r="285" spans="1:21">
      <c r="A285" s="4">
        <v>31502</v>
      </c>
      <c r="B285" s="9">
        <v>61</v>
      </c>
      <c r="C285" s="9">
        <v>4</v>
      </c>
      <c r="D285" s="6">
        <v>61</v>
      </c>
      <c r="E285" s="9">
        <v>23984</v>
      </c>
      <c r="F285" s="9">
        <v>23420</v>
      </c>
      <c r="G285" s="9">
        <f t="shared" si="19"/>
        <v>47404</v>
      </c>
      <c r="J285" s="9">
        <v>40</v>
      </c>
      <c r="K285" s="9">
        <v>53</v>
      </c>
      <c r="L285" s="9">
        <f t="shared" si="21"/>
        <v>93</v>
      </c>
      <c r="M285" s="9">
        <f t="shared" si="24"/>
        <v>24024</v>
      </c>
      <c r="N285" s="9">
        <f t="shared" si="24"/>
        <v>23473</v>
      </c>
      <c r="O285" s="9">
        <f t="shared" si="18"/>
        <v>47497</v>
      </c>
      <c r="P285" s="9">
        <v>12770</v>
      </c>
      <c r="Q285" s="9">
        <v>23738</v>
      </c>
      <c r="R285" s="9">
        <v>23193</v>
      </c>
      <c r="S285" s="9">
        <f t="shared" si="22"/>
        <v>46931</v>
      </c>
      <c r="T285" s="9">
        <v>12453</v>
      </c>
      <c r="U285" s="9" t="s">
        <v>25</v>
      </c>
    </row>
    <row r="286" spans="1:21">
      <c r="A286" s="4">
        <v>31532</v>
      </c>
      <c r="B286" s="9">
        <v>61</v>
      </c>
      <c r="C286" s="9">
        <v>5</v>
      </c>
      <c r="D286" s="6">
        <v>61</v>
      </c>
      <c r="E286" s="9">
        <v>24039</v>
      </c>
      <c r="F286" s="9">
        <v>23489</v>
      </c>
      <c r="G286" s="9">
        <f t="shared" si="19"/>
        <v>47528</v>
      </c>
      <c r="J286" s="9">
        <v>38</v>
      </c>
      <c r="K286" s="9">
        <v>52</v>
      </c>
      <c r="L286" s="9">
        <f t="shared" si="21"/>
        <v>90</v>
      </c>
      <c r="M286" s="9">
        <f t="shared" si="24"/>
        <v>24077</v>
      </c>
      <c r="N286" s="9">
        <f t="shared" si="24"/>
        <v>23541</v>
      </c>
      <c r="O286" s="9">
        <f t="shared" si="18"/>
        <v>47618</v>
      </c>
      <c r="P286" s="9">
        <v>12829</v>
      </c>
      <c r="Q286" s="9">
        <v>23791</v>
      </c>
      <c r="R286" s="9">
        <v>23261</v>
      </c>
      <c r="S286" s="9">
        <f t="shared" si="22"/>
        <v>47052</v>
      </c>
      <c r="T286" s="9">
        <v>12512</v>
      </c>
      <c r="U286" s="9" t="s">
        <v>25</v>
      </c>
    </row>
    <row r="287" spans="1:21">
      <c r="A287" s="4">
        <v>31563</v>
      </c>
      <c r="B287" s="9">
        <v>61</v>
      </c>
      <c r="C287" s="9">
        <v>6</v>
      </c>
      <c r="D287" s="6">
        <v>61</v>
      </c>
      <c r="E287" s="9">
        <v>24064</v>
      </c>
      <c r="F287" s="9">
        <v>23534</v>
      </c>
      <c r="G287" s="9">
        <f t="shared" si="19"/>
        <v>47598</v>
      </c>
      <c r="J287" s="9">
        <v>39</v>
      </c>
      <c r="K287" s="9">
        <v>54</v>
      </c>
      <c r="L287" s="9">
        <f t="shared" si="21"/>
        <v>93</v>
      </c>
      <c r="M287" s="9">
        <f t="shared" si="24"/>
        <v>24103</v>
      </c>
      <c r="N287" s="9">
        <f t="shared" si="24"/>
        <v>23588</v>
      </c>
      <c r="O287" s="9">
        <f t="shared" si="18"/>
        <v>47691</v>
      </c>
      <c r="P287" s="9">
        <v>12863</v>
      </c>
      <c r="Q287" s="9">
        <v>23817</v>
      </c>
      <c r="R287" s="9">
        <v>23308</v>
      </c>
      <c r="S287" s="9">
        <f t="shared" si="22"/>
        <v>47125</v>
      </c>
      <c r="T287" s="9">
        <v>12546</v>
      </c>
      <c r="U287" s="9" t="s">
        <v>25</v>
      </c>
    </row>
    <row r="288" spans="1:21">
      <c r="A288" s="4">
        <v>31593</v>
      </c>
      <c r="B288" s="9">
        <v>61</v>
      </c>
      <c r="C288" s="9">
        <v>7</v>
      </c>
      <c r="D288" s="6">
        <v>61</v>
      </c>
      <c r="E288" s="9">
        <v>24079</v>
      </c>
      <c r="F288" s="9">
        <v>23560</v>
      </c>
      <c r="G288" s="9">
        <f t="shared" si="19"/>
        <v>47639</v>
      </c>
      <c r="J288" s="9">
        <v>37</v>
      </c>
      <c r="K288" s="9">
        <v>56</v>
      </c>
      <c r="L288" s="9">
        <f t="shared" si="21"/>
        <v>93</v>
      </c>
      <c r="M288" s="9">
        <f t="shared" si="24"/>
        <v>24116</v>
      </c>
      <c r="N288" s="9">
        <f t="shared" si="24"/>
        <v>23616</v>
      </c>
      <c r="O288" s="9">
        <f t="shared" ref="O288:O351" si="25">M288+N288</f>
        <v>47732</v>
      </c>
      <c r="P288" s="9">
        <v>12882</v>
      </c>
      <c r="Q288" s="9">
        <v>23830</v>
      </c>
      <c r="R288" s="9">
        <v>23336</v>
      </c>
      <c r="S288" s="9">
        <f t="shared" si="22"/>
        <v>47166</v>
      </c>
      <c r="T288" s="9">
        <v>12565</v>
      </c>
      <c r="U288" s="9" t="s">
        <v>25</v>
      </c>
    </row>
    <row r="289" spans="1:21">
      <c r="A289" s="4">
        <v>31624</v>
      </c>
      <c r="B289" s="9">
        <v>61</v>
      </c>
      <c r="C289" s="9">
        <v>8</v>
      </c>
      <c r="D289" s="6">
        <v>61</v>
      </c>
      <c r="E289" s="9">
        <v>24174</v>
      </c>
      <c r="F289" s="9">
        <v>23634</v>
      </c>
      <c r="G289" s="9">
        <f t="shared" si="19"/>
        <v>47808</v>
      </c>
      <c r="J289" s="9">
        <v>37</v>
      </c>
      <c r="K289" s="9">
        <v>56</v>
      </c>
      <c r="L289" s="9">
        <f t="shared" si="21"/>
        <v>93</v>
      </c>
      <c r="M289" s="9">
        <f t="shared" si="24"/>
        <v>24211</v>
      </c>
      <c r="N289" s="9">
        <f t="shared" si="24"/>
        <v>23690</v>
      </c>
      <c r="O289" s="9">
        <f t="shared" si="25"/>
        <v>47901</v>
      </c>
      <c r="P289" s="9">
        <v>12960</v>
      </c>
      <c r="Q289" s="9">
        <v>23925</v>
      </c>
      <c r="R289" s="9">
        <v>23410</v>
      </c>
      <c r="S289" s="9">
        <f t="shared" si="22"/>
        <v>47335</v>
      </c>
      <c r="T289" s="9">
        <v>12643</v>
      </c>
      <c r="U289" s="9" t="s">
        <v>25</v>
      </c>
    </row>
    <row r="290" spans="1:21">
      <c r="A290" s="4">
        <v>31655</v>
      </c>
      <c r="B290" s="9">
        <v>61</v>
      </c>
      <c r="C290" s="9">
        <v>9</v>
      </c>
      <c r="D290" s="6">
        <v>61</v>
      </c>
      <c r="E290" s="9">
        <v>24207</v>
      </c>
      <c r="F290" s="9">
        <v>23689</v>
      </c>
      <c r="G290" s="9">
        <f t="shared" si="19"/>
        <v>47896</v>
      </c>
      <c r="J290" s="9">
        <v>39</v>
      </c>
      <c r="K290" s="9">
        <v>59</v>
      </c>
      <c r="L290" s="9">
        <f t="shared" si="21"/>
        <v>98</v>
      </c>
      <c r="M290" s="9">
        <f t="shared" si="24"/>
        <v>24246</v>
      </c>
      <c r="N290" s="9">
        <f t="shared" si="24"/>
        <v>23748</v>
      </c>
      <c r="O290" s="9">
        <f t="shared" si="25"/>
        <v>47994</v>
      </c>
      <c r="P290" s="9">
        <v>13004</v>
      </c>
      <c r="Q290" s="9">
        <v>23960</v>
      </c>
      <c r="R290" s="9">
        <v>23468</v>
      </c>
      <c r="S290" s="9">
        <f t="shared" si="22"/>
        <v>47428</v>
      </c>
      <c r="T290" s="9">
        <v>12687</v>
      </c>
      <c r="U290" s="9" t="s">
        <v>25</v>
      </c>
    </row>
    <row r="291" spans="1:21">
      <c r="A291" s="4">
        <v>31685</v>
      </c>
      <c r="B291" s="9">
        <v>61</v>
      </c>
      <c r="C291" s="9">
        <v>10</v>
      </c>
      <c r="D291" s="6">
        <v>61</v>
      </c>
      <c r="E291" s="9">
        <v>24238</v>
      </c>
      <c r="F291" s="9">
        <v>23707</v>
      </c>
      <c r="G291" s="9">
        <f t="shared" si="19"/>
        <v>47945</v>
      </c>
      <c r="J291" s="9">
        <v>37</v>
      </c>
      <c r="K291" s="9">
        <v>58</v>
      </c>
      <c r="L291" s="9">
        <f t="shared" si="21"/>
        <v>95</v>
      </c>
      <c r="M291" s="9">
        <f t="shared" si="24"/>
        <v>24275</v>
      </c>
      <c r="N291" s="9">
        <f t="shared" si="24"/>
        <v>23765</v>
      </c>
      <c r="O291" s="9">
        <f t="shared" si="25"/>
        <v>48040</v>
      </c>
      <c r="P291" s="9">
        <v>13031</v>
      </c>
      <c r="Q291" s="9">
        <v>23989</v>
      </c>
      <c r="R291" s="9">
        <v>23485</v>
      </c>
      <c r="S291" s="9">
        <f t="shared" si="22"/>
        <v>47474</v>
      </c>
      <c r="T291" s="9">
        <v>12714</v>
      </c>
      <c r="U291" s="9" t="s">
        <v>25</v>
      </c>
    </row>
    <row r="292" spans="1:21">
      <c r="A292" s="4">
        <v>31716</v>
      </c>
      <c r="B292" s="9">
        <v>61</v>
      </c>
      <c r="C292" s="9">
        <v>11</v>
      </c>
      <c r="D292" s="6">
        <v>61</v>
      </c>
      <c r="E292" s="9">
        <v>24275</v>
      </c>
      <c r="F292" s="9">
        <v>23759</v>
      </c>
      <c r="G292" s="9">
        <f t="shared" ref="G292:G355" si="26">E292+F292</f>
        <v>48034</v>
      </c>
      <c r="J292" s="9">
        <v>36</v>
      </c>
      <c r="K292" s="9">
        <v>57</v>
      </c>
      <c r="L292" s="9">
        <f t="shared" si="21"/>
        <v>93</v>
      </c>
      <c r="M292" s="9">
        <f t="shared" ref="M292:N311" si="27">E292+J292</f>
        <v>24311</v>
      </c>
      <c r="N292" s="9">
        <f t="shared" si="27"/>
        <v>23816</v>
      </c>
      <c r="O292" s="9">
        <f t="shared" si="25"/>
        <v>48127</v>
      </c>
      <c r="P292" s="9">
        <v>13060</v>
      </c>
      <c r="Q292" s="9">
        <v>24027</v>
      </c>
      <c r="R292" s="9">
        <v>23534</v>
      </c>
      <c r="S292" s="9">
        <f t="shared" si="22"/>
        <v>47561</v>
      </c>
      <c r="T292" s="9">
        <v>12746</v>
      </c>
      <c r="U292" s="9" t="s">
        <v>25</v>
      </c>
    </row>
    <row r="293" spans="1:21">
      <c r="A293" s="4">
        <v>31746</v>
      </c>
      <c r="B293" s="9">
        <v>61</v>
      </c>
      <c r="C293" s="8">
        <v>12</v>
      </c>
      <c r="D293" s="6">
        <v>61</v>
      </c>
      <c r="E293" s="9">
        <v>24309</v>
      </c>
      <c r="F293" s="9">
        <v>23810</v>
      </c>
      <c r="G293" s="9">
        <f t="shared" si="26"/>
        <v>48119</v>
      </c>
      <c r="J293" s="9">
        <v>33</v>
      </c>
      <c r="K293" s="9">
        <v>55</v>
      </c>
      <c r="L293" s="9">
        <f t="shared" si="21"/>
        <v>88</v>
      </c>
      <c r="M293" s="9">
        <f t="shared" si="27"/>
        <v>24342</v>
      </c>
      <c r="N293" s="9">
        <f t="shared" si="27"/>
        <v>23865</v>
      </c>
      <c r="O293" s="9">
        <f t="shared" si="25"/>
        <v>48207</v>
      </c>
      <c r="P293" s="9">
        <v>13084</v>
      </c>
      <c r="Q293" s="9">
        <v>24058</v>
      </c>
      <c r="R293" s="9">
        <v>23583</v>
      </c>
      <c r="S293" s="9">
        <f t="shared" si="22"/>
        <v>47641</v>
      </c>
      <c r="T293" s="9">
        <v>12770</v>
      </c>
      <c r="U293" s="9" t="s">
        <v>25</v>
      </c>
    </row>
    <row r="294" spans="1:21">
      <c r="A294" s="4">
        <v>31777</v>
      </c>
      <c r="B294" s="9">
        <v>62</v>
      </c>
      <c r="C294" s="9">
        <v>1</v>
      </c>
      <c r="D294" s="6">
        <v>61</v>
      </c>
      <c r="E294" s="9">
        <v>24329</v>
      </c>
      <c r="F294" s="9">
        <v>23841</v>
      </c>
      <c r="G294" s="9">
        <f t="shared" si="26"/>
        <v>48170</v>
      </c>
      <c r="J294" s="9">
        <v>33</v>
      </c>
      <c r="K294" s="9">
        <v>55</v>
      </c>
      <c r="L294" s="9">
        <f t="shared" si="21"/>
        <v>88</v>
      </c>
      <c r="M294" s="9">
        <f t="shared" si="27"/>
        <v>24362</v>
      </c>
      <c r="N294" s="9">
        <f t="shared" si="27"/>
        <v>23896</v>
      </c>
      <c r="O294" s="9">
        <f t="shared" si="25"/>
        <v>48258</v>
      </c>
      <c r="P294" s="9">
        <v>13099</v>
      </c>
      <c r="Q294" s="9">
        <v>24078</v>
      </c>
      <c r="R294" s="9">
        <v>23614</v>
      </c>
      <c r="S294" s="9">
        <f t="shared" si="22"/>
        <v>47692</v>
      </c>
      <c r="T294" s="9">
        <v>12785</v>
      </c>
      <c r="U294" s="9" t="s">
        <v>25</v>
      </c>
    </row>
    <row r="295" spans="1:21">
      <c r="A295" s="4">
        <v>31808</v>
      </c>
      <c r="B295" s="9">
        <v>62</v>
      </c>
      <c r="C295" s="9">
        <v>2</v>
      </c>
      <c r="D295" s="6">
        <v>61</v>
      </c>
      <c r="E295" s="9">
        <v>24394</v>
      </c>
      <c r="F295" s="9">
        <v>23881</v>
      </c>
      <c r="G295" s="9">
        <f t="shared" si="26"/>
        <v>48275</v>
      </c>
      <c r="J295" s="9">
        <v>35</v>
      </c>
      <c r="K295" s="9">
        <v>55</v>
      </c>
      <c r="L295" s="9">
        <f t="shared" si="21"/>
        <v>90</v>
      </c>
      <c r="M295" s="9">
        <f t="shared" si="27"/>
        <v>24429</v>
      </c>
      <c r="N295" s="9">
        <f t="shared" si="27"/>
        <v>23936</v>
      </c>
      <c r="O295" s="9">
        <f t="shared" si="25"/>
        <v>48365</v>
      </c>
      <c r="P295" s="9">
        <v>13135</v>
      </c>
      <c r="Q295" s="9">
        <v>24145</v>
      </c>
      <c r="R295" s="9">
        <v>23654</v>
      </c>
      <c r="S295" s="9">
        <f t="shared" si="22"/>
        <v>47799</v>
      </c>
      <c r="T295" s="9">
        <v>12821</v>
      </c>
      <c r="U295" s="9" t="s">
        <v>25</v>
      </c>
    </row>
    <row r="296" spans="1:21">
      <c r="A296" s="4">
        <v>31836</v>
      </c>
      <c r="B296" s="9">
        <v>62</v>
      </c>
      <c r="C296" s="9">
        <v>3</v>
      </c>
      <c r="D296" s="6">
        <v>61</v>
      </c>
      <c r="E296" s="9">
        <v>24471</v>
      </c>
      <c r="F296" s="9">
        <v>23919</v>
      </c>
      <c r="G296" s="9">
        <f t="shared" si="26"/>
        <v>48390</v>
      </c>
      <c r="J296" s="9">
        <v>36</v>
      </c>
      <c r="K296" s="9">
        <v>55</v>
      </c>
      <c r="L296" s="9">
        <f t="shared" si="21"/>
        <v>91</v>
      </c>
      <c r="M296" s="9">
        <f t="shared" si="27"/>
        <v>24507</v>
      </c>
      <c r="N296" s="9">
        <f t="shared" si="27"/>
        <v>23974</v>
      </c>
      <c r="O296" s="9">
        <f t="shared" si="25"/>
        <v>48481</v>
      </c>
      <c r="P296" s="9">
        <v>13173</v>
      </c>
      <c r="Q296" s="9">
        <v>24223</v>
      </c>
      <c r="R296" s="9">
        <v>23692</v>
      </c>
      <c r="S296" s="9">
        <f t="shared" si="22"/>
        <v>47915</v>
      </c>
      <c r="T296" s="9">
        <v>12859</v>
      </c>
      <c r="U296" s="9" t="s">
        <v>25</v>
      </c>
    </row>
    <row r="297" spans="1:21">
      <c r="A297" s="4">
        <v>31867</v>
      </c>
      <c r="B297" s="9">
        <v>62</v>
      </c>
      <c r="C297" s="9">
        <v>4</v>
      </c>
      <c r="D297" s="6">
        <v>62</v>
      </c>
      <c r="E297" s="9">
        <v>24475</v>
      </c>
      <c r="F297" s="9">
        <v>23968</v>
      </c>
      <c r="G297" s="9">
        <f t="shared" si="26"/>
        <v>48443</v>
      </c>
      <c r="J297" s="9">
        <v>39</v>
      </c>
      <c r="K297" s="9">
        <v>56</v>
      </c>
      <c r="L297" s="9">
        <f t="shared" si="21"/>
        <v>95</v>
      </c>
      <c r="M297" s="9">
        <f t="shared" si="27"/>
        <v>24514</v>
      </c>
      <c r="N297" s="9">
        <f t="shared" si="27"/>
        <v>24024</v>
      </c>
      <c r="O297" s="9">
        <f t="shared" si="25"/>
        <v>48538</v>
      </c>
      <c r="P297" s="9">
        <v>13205</v>
      </c>
      <c r="Q297" s="9">
        <v>24230</v>
      </c>
      <c r="R297" s="9">
        <v>23742</v>
      </c>
      <c r="S297" s="9">
        <f t="shared" si="22"/>
        <v>47972</v>
      </c>
      <c r="T297" s="9">
        <v>12891</v>
      </c>
      <c r="U297" s="9" t="s">
        <v>25</v>
      </c>
    </row>
    <row r="298" spans="1:21">
      <c r="A298" s="4">
        <v>31897</v>
      </c>
      <c r="B298" s="9">
        <v>62</v>
      </c>
      <c r="C298" s="9">
        <v>5</v>
      </c>
      <c r="D298" s="6">
        <v>62</v>
      </c>
      <c r="E298" s="9">
        <v>24547</v>
      </c>
      <c r="F298" s="9">
        <v>24028</v>
      </c>
      <c r="G298" s="9">
        <f t="shared" si="26"/>
        <v>48575</v>
      </c>
      <c r="J298" s="9">
        <v>38</v>
      </c>
      <c r="K298" s="9">
        <v>60</v>
      </c>
      <c r="L298" s="9">
        <f t="shared" si="21"/>
        <v>98</v>
      </c>
      <c r="M298" s="9">
        <f t="shared" si="27"/>
        <v>24585</v>
      </c>
      <c r="N298" s="9">
        <f t="shared" si="27"/>
        <v>24088</v>
      </c>
      <c r="O298" s="9">
        <f t="shared" si="25"/>
        <v>48673</v>
      </c>
      <c r="P298" s="9">
        <v>13293</v>
      </c>
      <c r="Q298" s="9">
        <v>24301</v>
      </c>
      <c r="R298" s="9">
        <v>23806</v>
      </c>
      <c r="S298" s="9">
        <f t="shared" si="22"/>
        <v>48107</v>
      </c>
      <c r="T298" s="9">
        <v>12979</v>
      </c>
      <c r="U298" s="9" t="s">
        <v>25</v>
      </c>
    </row>
    <row r="299" spans="1:21">
      <c r="A299" s="4">
        <v>31928</v>
      </c>
      <c r="B299" s="9">
        <v>62</v>
      </c>
      <c r="C299" s="9">
        <v>6</v>
      </c>
      <c r="D299" s="6">
        <v>62</v>
      </c>
      <c r="E299" s="9">
        <v>24599</v>
      </c>
      <c r="F299" s="9">
        <v>24091</v>
      </c>
      <c r="G299" s="9">
        <f t="shared" si="26"/>
        <v>48690</v>
      </c>
      <c r="J299" s="9">
        <v>38</v>
      </c>
      <c r="K299" s="9">
        <v>59</v>
      </c>
      <c r="L299" s="9">
        <f t="shared" si="21"/>
        <v>97</v>
      </c>
      <c r="M299" s="9">
        <f t="shared" si="27"/>
        <v>24637</v>
      </c>
      <c r="N299" s="9">
        <f t="shared" si="27"/>
        <v>24150</v>
      </c>
      <c r="O299" s="9">
        <f t="shared" si="25"/>
        <v>48787</v>
      </c>
      <c r="P299" s="9">
        <v>13333</v>
      </c>
      <c r="Q299" s="9">
        <v>24353</v>
      </c>
      <c r="R299" s="9">
        <v>23868</v>
      </c>
      <c r="S299" s="9">
        <f t="shared" si="22"/>
        <v>48221</v>
      </c>
      <c r="T299" s="9">
        <v>13019</v>
      </c>
      <c r="U299" s="9" t="s">
        <v>25</v>
      </c>
    </row>
    <row r="300" spans="1:21">
      <c r="A300" s="4">
        <v>31958</v>
      </c>
      <c r="B300" s="9">
        <v>62</v>
      </c>
      <c r="C300" s="9">
        <v>7</v>
      </c>
      <c r="D300" s="6">
        <v>62</v>
      </c>
      <c r="E300" s="9">
        <v>24621</v>
      </c>
      <c r="F300" s="9">
        <v>24125</v>
      </c>
      <c r="G300" s="9">
        <f t="shared" si="26"/>
        <v>48746</v>
      </c>
      <c r="J300" s="9">
        <v>37</v>
      </c>
      <c r="K300" s="9">
        <v>59</v>
      </c>
      <c r="L300" s="9">
        <f t="shared" si="21"/>
        <v>96</v>
      </c>
      <c r="M300" s="9">
        <f t="shared" si="27"/>
        <v>24658</v>
      </c>
      <c r="N300" s="9">
        <f t="shared" si="27"/>
        <v>24184</v>
      </c>
      <c r="O300" s="9">
        <f t="shared" si="25"/>
        <v>48842</v>
      </c>
      <c r="P300" s="9">
        <v>13374</v>
      </c>
      <c r="Q300" s="9">
        <v>24374</v>
      </c>
      <c r="R300" s="9">
        <v>23902</v>
      </c>
      <c r="S300" s="9">
        <f t="shared" si="22"/>
        <v>48276</v>
      </c>
      <c r="T300" s="9">
        <v>13060</v>
      </c>
      <c r="U300" s="9" t="s">
        <v>25</v>
      </c>
    </row>
    <row r="301" spans="1:21">
      <c r="A301" s="4">
        <v>31989</v>
      </c>
      <c r="B301" s="9">
        <v>62</v>
      </c>
      <c r="C301" s="9">
        <v>8</v>
      </c>
      <c r="D301" s="6">
        <v>62</v>
      </c>
      <c r="E301" s="9">
        <v>24712</v>
      </c>
      <c r="F301" s="9">
        <v>24172</v>
      </c>
      <c r="G301" s="9">
        <f t="shared" si="26"/>
        <v>48884</v>
      </c>
      <c r="J301" s="9">
        <v>37</v>
      </c>
      <c r="K301" s="9">
        <v>60</v>
      </c>
      <c r="L301" s="9">
        <f t="shared" si="21"/>
        <v>97</v>
      </c>
      <c r="M301" s="9">
        <f t="shared" si="27"/>
        <v>24749</v>
      </c>
      <c r="N301" s="9">
        <f t="shared" si="27"/>
        <v>24232</v>
      </c>
      <c r="O301" s="9">
        <f t="shared" si="25"/>
        <v>48981</v>
      </c>
      <c r="P301" s="9">
        <v>13452</v>
      </c>
      <c r="Q301" s="9">
        <v>24465</v>
      </c>
      <c r="R301" s="9">
        <v>23950</v>
      </c>
      <c r="S301" s="9">
        <f t="shared" si="22"/>
        <v>48415</v>
      </c>
      <c r="T301" s="9">
        <v>13138</v>
      </c>
      <c r="U301" s="9" t="s">
        <v>25</v>
      </c>
    </row>
    <row r="302" spans="1:21">
      <c r="A302" s="4">
        <v>32020</v>
      </c>
      <c r="B302" s="9">
        <v>62</v>
      </c>
      <c r="C302" s="9">
        <v>9</v>
      </c>
      <c r="D302" s="6">
        <v>62</v>
      </c>
      <c r="E302" s="9">
        <v>24776</v>
      </c>
      <c r="F302" s="9">
        <v>24240</v>
      </c>
      <c r="G302" s="9">
        <f t="shared" si="26"/>
        <v>49016</v>
      </c>
      <c r="J302" s="9">
        <v>38</v>
      </c>
      <c r="K302" s="9">
        <v>67</v>
      </c>
      <c r="L302" s="9">
        <f t="shared" si="21"/>
        <v>105</v>
      </c>
      <c r="M302" s="9">
        <f t="shared" si="27"/>
        <v>24814</v>
      </c>
      <c r="N302" s="9">
        <f t="shared" si="27"/>
        <v>24307</v>
      </c>
      <c r="O302" s="9">
        <f t="shared" si="25"/>
        <v>49121</v>
      </c>
      <c r="P302" s="9">
        <v>13535</v>
      </c>
      <c r="Q302" s="9">
        <v>24530</v>
      </c>
      <c r="R302" s="9">
        <v>24025</v>
      </c>
      <c r="S302" s="9">
        <f t="shared" si="22"/>
        <v>48555</v>
      </c>
      <c r="T302" s="9">
        <v>13221</v>
      </c>
      <c r="U302" s="9" t="s">
        <v>25</v>
      </c>
    </row>
    <row r="303" spans="1:21">
      <c r="A303" s="4">
        <v>32050</v>
      </c>
      <c r="B303" s="9">
        <v>62</v>
      </c>
      <c r="C303" s="9">
        <v>10</v>
      </c>
      <c r="D303" s="6">
        <v>62</v>
      </c>
      <c r="E303" s="9">
        <v>24843</v>
      </c>
      <c r="F303" s="9">
        <v>24301</v>
      </c>
      <c r="G303" s="9">
        <f t="shared" si="26"/>
        <v>49144</v>
      </c>
      <c r="J303" s="9">
        <v>39</v>
      </c>
      <c r="K303" s="9">
        <v>72</v>
      </c>
      <c r="L303" s="9">
        <f t="shared" si="21"/>
        <v>111</v>
      </c>
      <c r="M303" s="9">
        <f t="shared" si="27"/>
        <v>24882</v>
      </c>
      <c r="N303" s="9">
        <f t="shared" si="27"/>
        <v>24373</v>
      </c>
      <c r="O303" s="9">
        <f t="shared" si="25"/>
        <v>49255</v>
      </c>
      <c r="P303" s="9">
        <v>13582</v>
      </c>
      <c r="Q303" s="9">
        <v>24598</v>
      </c>
      <c r="R303" s="9">
        <v>24091</v>
      </c>
      <c r="S303" s="9">
        <f t="shared" si="22"/>
        <v>48689</v>
      </c>
      <c r="T303" s="9">
        <v>13268</v>
      </c>
      <c r="U303" s="9" t="s">
        <v>25</v>
      </c>
    </row>
    <row r="304" spans="1:21">
      <c r="A304" s="4">
        <v>32081</v>
      </c>
      <c r="B304" s="9">
        <v>62</v>
      </c>
      <c r="C304" s="9">
        <v>11</v>
      </c>
      <c r="D304" s="6">
        <v>62</v>
      </c>
      <c r="E304" s="9">
        <v>24867</v>
      </c>
      <c r="F304" s="9">
        <v>24346</v>
      </c>
      <c r="G304" s="9">
        <f t="shared" si="26"/>
        <v>49213</v>
      </c>
      <c r="J304" s="9">
        <v>40</v>
      </c>
      <c r="K304" s="9">
        <v>73</v>
      </c>
      <c r="L304" s="9">
        <f t="shared" ref="L304:L367" si="28">J304+K304</f>
        <v>113</v>
      </c>
      <c r="M304" s="9">
        <f t="shared" si="27"/>
        <v>24907</v>
      </c>
      <c r="N304" s="9">
        <f t="shared" si="27"/>
        <v>24419</v>
      </c>
      <c r="O304" s="9">
        <f t="shared" si="25"/>
        <v>49326</v>
      </c>
      <c r="P304" s="9">
        <v>13611</v>
      </c>
      <c r="Q304" s="9">
        <v>24623</v>
      </c>
      <c r="R304" s="9">
        <v>24137</v>
      </c>
      <c r="S304" s="9">
        <f t="shared" si="22"/>
        <v>48760</v>
      </c>
      <c r="T304" s="9">
        <v>13297</v>
      </c>
      <c r="U304" s="9" t="s">
        <v>25</v>
      </c>
    </row>
    <row r="305" spans="1:22">
      <c r="A305" s="4">
        <v>32111</v>
      </c>
      <c r="B305" s="9">
        <v>62</v>
      </c>
      <c r="C305" s="8">
        <v>12</v>
      </c>
      <c r="D305" s="6">
        <v>62</v>
      </c>
      <c r="E305" s="9">
        <v>24910</v>
      </c>
      <c r="F305" s="9">
        <v>24408</v>
      </c>
      <c r="G305" s="9">
        <f t="shared" si="26"/>
        <v>49318</v>
      </c>
      <c r="J305" s="9">
        <v>38</v>
      </c>
      <c r="K305" s="9">
        <v>75</v>
      </c>
      <c r="L305" s="9">
        <f t="shared" si="28"/>
        <v>113</v>
      </c>
      <c r="M305" s="9">
        <f t="shared" si="27"/>
        <v>24948</v>
      </c>
      <c r="N305" s="9">
        <f t="shared" si="27"/>
        <v>24483</v>
      </c>
      <c r="O305" s="9">
        <f t="shared" si="25"/>
        <v>49431</v>
      </c>
      <c r="P305" s="9">
        <v>13648</v>
      </c>
      <c r="Q305" s="9">
        <v>24664</v>
      </c>
      <c r="R305" s="9">
        <v>24201</v>
      </c>
      <c r="S305" s="9">
        <f t="shared" si="22"/>
        <v>48865</v>
      </c>
      <c r="T305" s="9">
        <v>13334</v>
      </c>
      <c r="U305" s="9" t="s">
        <v>25</v>
      </c>
    </row>
    <row r="306" spans="1:22">
      <c r="A306" s="4">
        <v>32142</v>
      </c>
      <c r="B306" s="9">
        <v>63</v>
      </c>
      <c r="C306" s="9">
        <v>1</v>
      </c>
      <c r="D306" s="6">
        <v>62</v>
      </c>
      <c r="E306" s="9">
        <v>24953</v>
      </c>
      <c r="F306" s="9">
        <v>24483</v>
      </c>
      <c r="G306" s="9">
        <f t="shared" si="26"/>
        <v>49436</v>
      </c>
      <c r="J306" s="9">
        <v>37</v>
      </c>
      <c r="K306" s="9">
        <v>71</v>
      </c>
      <c r="L306" s="9">
        <f t="shared" si="28"/>
        <v>108</v>
      </c>
      <c r="M306" s="9">
        <f t="shared" si="27"/>
        <v>24990</v>
      </c>
      <c r="N306" s="9">
        <f t="shared" si="27"/>
        <v>24554</v>
      </c>
      <c r="O306" s="9">
        <f t="shared" si="25"/>
        <v>49544</v>
      </c>
      <c r="P306" s="9">
        <v>13682</v>
      </c>
      <c r="Q306" s="9">
        <v>24706</v>
      </c>
      <c r="R306" s="9">
        <v>24272</v>
      </c>
      <c r="S306" s="9">
        <f t="shared" ref="S306:S369" si="29">Q306+R306</f>
        <v>48978</v>
      </c>
      <c r="T306" s="9">
        <v>13368</v>
      </c>
      <c r="U306" s="9" t="s">
        <v>25</v>
      </c>
    </row>
    <row r="307" spans="1:22">
      <c r="A307" s="4">
        <v>32173</v>
      </c>
      <c r="B307" s="9">
        <v>63</v>
      </c>
      <c r="C307" s="9">
        <v>2</v>
      </c>
      <c r="D307" s="6">
        <v>62</v>
      </c>
      <c r="E307" s="9">
        <v>24966</v>
      </c>
      <c r="F307" s="9">
        <v>24501</v>
      </c>
      <c r="G307" s="9">
        <f t="shared" si="26"/>
        <v>49467</v>
      </c>
      <c r="J307" s="9">
        <v>40</v>
      </c>
      <c r="K307" s="9">
        <v>68</v>
      </c>
      <c r="L307" s="9">
        <f t="shared" si="28"/>
        <v>108</v>
      </c>
      <c r="M307" s="9">
        <f t="shared" si="27"/>
        <v>25006</v>
      </c>
      <c r="N307" s="9">
        <f t="shared" si="27"/>
        <v>24569</v>
      </c>
      <c r="O307" s="9">
        <f t="shared" si="25"/>
        <v>49575</v>
      </c>
      <c r="P307" s="9">
        <v>13692</v>
      </c>
      <c r="Q307" s="9">
        <v>24722</v>
      </c>
      <c r="R307" s="9">
        <v>24287</v>
      </c>
      <c r="S307" s="9">
        <f t="shared" si="29"/>
        <v>49009</v>
      </c>
      <c r="T307" s="9">
        <v>13378</v>
      </c>
      <c r="U307" s="9" t="s">
        <v>25</v>
      </c>
    </row>
    <row r="308" spans="1:22">
      <c r="A308" s="4">
        <v>32202</v>
      </c>
      <c r="B308" s="9">
        <v>63</v>
      </c>
      <c r="C308" s="9">
        <v>3</v>
      </c>
      <c r="D308" s="6">
        <v>62</v>
      </c>
      <c r="E308" s="9">
        <v>24997</v>
      </c>
      <c r="F308" s="9">
        <v>24558</v>
      </c>
      <c r="G308" s="9">
        <f t="shared" si="26"/>
        <v>49555</v>
      </c>
      <c r="J308" s="9">
        <v>40</v>
      </c>
      <c r="K308" s="9">
        <v>74</v>
      </c>
      <c r="L308" s="9">
        <f t="shared" si="28"/>
        <v>114</v>
      </c>
      <c r="M308" s="9">
        <f t="shared" si="27"/>
        <v>25037</v>
      </c>
      <c r="N308" s="9">
        <f t="shared" si="27"/>
        <v>24632</v>
      </c>
      <c r="O308" s="9">
        <f t="shared" si="25"/>
        <v>49669</v>
      </c>
      <c r="P308" s="9">
        <v>13726</v>
      </c>
      <c r="Q308" s="9">
        <v>24753</v>
      </c>
      <c r="R308" s="9">
        <v>24350</v>
      </c>
      <c r="S308" s="9">
        <f t="shared" si="29"/>
        <v>49103</v>
      </c>
      <c r="T308" s="9">
        <v>13412</v>
      </c>
      <c r="U308" s="9" t="s">
        <v>25</v>
      </c>
    </row>
    <row r="309" spans="1:22">
      <c r="A309" s="4">
        <v>32233</v>
      </c>
      <c r="B309" s="9">
        <v>63</v>
      </c>
      <c r="C309" s="9">
        <v>4</v>
      </c>
      <c r="D309" s="6">
        <v>63</v>
      </c>
      <c r="E309" s="9">
        <v>25087</v>
      </c>
      <c r="F309" s="9">
        <v>24666</v>
      </c>
      <c r="G309" s="9">
        <f t="shared" si="26"/>
        <v>49753</v>
      </c>
      <c r="J309" s="9">
        <v>41</v>
      </c>
      <c r="K309" s="9">
        <v>74</v>
      </c>
      <c r="L309" s="9">
        <f t="shared" si="28"/>
        <v>115</v>
      </c>
      <c r="M309" s="9">
        <f t="shared" si="27"/>
        <v>25128</v>
      </c>
      <c r="N309" s="9">
        <f t="shared" si="27"/>
        <v>24740</v>
      </c>
      <c r="O309" s="9">
        <f t="shared" si="25"/>
        <v>49868</v>
      </c>
      <c r="P309" s="9">
        <v>13786</v>
      </c>
      <c r="Q309" s="9">
        <v>24844</v>
      </c>
      <c r="R309" s="9">
        <v>24458</v>
      </c>
      <c r="S309" s="9">
        <f t="shared" si="29"/>
        <v>49302</v>
      </c>
      <c r="T309" s="9">
        <v>13471</v>
      </c>
      <c r="U309" s="9" t="s">
        <v>25</v>
      </c>
    </row>
    <row r="310" spans="1:22">
      <c r="A310" s="4">
        <v>32263</v>
      </c>
      <c r="B310" s="9">
        <v>63</v>
      </c>
      <c r="C310" s="9">
        <v>5</v>
      </c>
      <c r="D310" s="6">
        <v>63</v>
      </c>
      <c r="E310" s="9">
        <v>25151</v>
      </c>
      <c r="F310" s="9">
        <v>24739</v>
      </c>
      <c r="G310" s="9">
        <f t="shared" si="26"/>
        <v>49890</v>
      </c>
      <c r="J310" s="9">
        <v>41</v>
      </c>
      <c r="K310" s="9">
        <v>76</v>
      </c>
      <c r="L310" s="9">
        <f t="shared" si="28"/>
        <v>117</v>
      </c>
      <c r="M310" s="9">
        <f t="shared" si="27"/>
        <v>25192</v>
      </c>
      <c r="N310" s="9">
        <f t="shared" si="27"/>
        <v>24815</v>
      </c>
      <c r="O310" s="9">
        <f t="shared" si="25"/>
        <v>50007</v>
      </c>
      <c r="P310" s="9">
        <v>13873</v>
      </c>
      <c r="Q310" s="9">
        <v>24908</v>
      </c>
      <c r="R310" s="9">
        <v>24533</v>
      </c>
      <c r="S310" s="9">
        <f t="shared" si="29"/>
        <v>49441</v>
      </c>
      <c r="T310" s="9">
        <v>13558</v>
      </c>
      <c r="U310" s="9" t="s">
        <v>25</v>
      </c>
      <c r="V310" s="9" t="s">
        <v>29</v>
      </c>
    </row>
    <row r="311" spans="1:22">
      <c r="A311" s="4">
        <v>32294</v>
      </c>
      <c r="B311" s="9">
        <v>63</v>
      </c>
      <c r="C311" s="9">
        <v>6</v>
      </c>
      <c r="D311" s="6">
        <v>63</v>
      </c>
      <c r="E311" s="9">
        <v>25178</v>
      </c>
      <c r="F311" s="9">
        <v>24797</v>
      </c>
      <c r="G311" s="9">
        <f t="shared" si="26"/>
        <v>49975</v>
      </c>
      <c r="J311" s="9">
        <v>41</v>
      </c>
      <c r="K311" s="9">
        <v>76</v>
      </c>
      <c r="L311" s="9">
        <f t="shared" si="28"/>
        <v>117</v>
      </c>
      <c r="M311" s="9">
        <f t="shared" si="27"/>
        <v>25219</v>
      </c>
      <c r="N311" s="9">
        <f t="shared" si="27"/>
        <v>24873</v>
      </c>
      <c r="O311" s="9">
        <f t="shared" si="25"/>
        <v>50092</v>
      </c>
      <c r="P311" s="9">
        <v>13909</v>
      </c>
      <c r="Q311" s="9">
        <v>24935</v>
      </c>
      <c r="R311" s="9">
        <v>24591</v>
      </c>
      <c r="S311" s="9">
        <f t="shared" si="29"/>
        <v>49526</v>
      </c>
      <c r="T311" s="9">
        <v>13594</v>
      </c>
      <c r="U311" s="9" t="s">
        <v>25</v>
      </c>
    </row>
    <row r="312" spans="1:22">
      <c r="A312" s="4">
        <v>32324</v>
      </c>
      <c r="B312" s="9">
        <v>63</v>
      </c>
      <c r="C312" s="9">
        <v>7</v>
      </c>
      <c r="D312" s="6">
        <v>63</v>
      </c>
      <c r="E312" s="9">
        <v>25209</v>
      </c>
      <c r="F312" s="9">
        <v>24827</v>
      </c>
      <c r="G312" s="9">
        <f t="shared" si="26"/>
        <v>50036</v>
      </c>
      <c r="J312" s="9">
        <v>43</v>
      </c>
      <c r="K312" s="9">
        <v>88</v>
      </c>
      <c r="L312" s="9">
        <f t="shared" si="28"/>
        <v>131</v>
      </c>
      <c r="M312" s="9">
        <f t="shared" ref="M312:N331" si="30">E312+J312</f>
        <v>25252</v>
      </c>
      <c r="N312" s="9">
        <f t="shared" si="30"/>
        <v>24915</v>
      </c>
      <c r="O312" s="9">
        <f t="shared" si="25"/>
        <v>50167</v>
      </c>
      <c r="P312" s="9">
        <v>13964</v>
      </c>
      <c r="Q312" s="9">
        <v>24968</v>
      </c>
      <c r="R312" s="9">
        <v>24633</v>
      </c>
      <c r="S312" s="9">
        <f t="shared" si="29"/>
        <v>49601</v>
      </c>
      <c r="T312" s="9">
        <v>13649</v>
      </c>
      <c r="U312" s="9" t="s">
        <v>25</v>
      </c>
    </row>
    <row r="313" spans="1:22">
      <c r="A313" s="4">
        <v>32355</v>
      </c>
      <c r="B313" s="9">
        <v>63</v>
      </c>
      <c r="C313" s="9">
        <v>8</v>
      </c>
      <c r="D313" s="6">
        <v>63</v>
      </c>
      <c r="E313" s="9">
        <v>25304</v>
      </c>
      <c r="F313" s="9">
        <v>24866</v>
      </c>
      <c r="G313" s="9">
        <f t="shared" si="26"/>
        <v>50170</v>
      </c>
      <c r="J313" s="9">
        <v>43</v>
      </c>
      <c r="K313" s="9">
        <v>78</v>
      </c>
      <c r="L313" s="9">
        <f t="shared" si="28"/>
        <v>121</v>
      </c>
      <c r="M313" s="9">
        <f t="shared" si="30"/>
        <v>25347</v>
      </c>
      <c r="N313" s="9">
        <f t="shared" si="30"/>
        <v>24944</v>
      </c>
      <c r="O313" s="9">
        <f t="shared" si="25"/>
        <v>50291</v>
      </c>
      <c r="P313" s="9">
        <v>14008</v>
      </c>
      <c r="Q313" s="9">
        <v>25063</v>
      </c>
      <c r="R313" s="9">
        <v>24662</v>
      </c>
      <c r="S313" s="9">
        <f t="shared" si="29"/>
        <v>49725</v>
      </c>
      <c r="T313" s="9">
        <v>13693</v>
      </c>
      <c r="U313" s="9" t="s">
        <v>25</v>
      </c>
    </row>
    <row r="314" spans="1:22">
      <c r="A314" s="4">
        <v>32386</v>
      </c>
      <c r="B314" s="9">
        <v>63</v>
      </c>
      <c r="C314" s="9">
        <v>9</v>
      </c>
      <c r="D314" s="6">
        <v>63</v>
      </c>
      <c r="E314" s="9">
        <v>25396</v>
      </c>
      <c r="F314" s="9">
        <v>24937</v>
      </c>
      <c r="G314" s="9">
        <f t="shared" si="26"/>
        <v>50333</v>
      </c>
      <c r="J314" s="9">
        <v>45</v>
      </c>
      <c r="K314" s="9">
        <v>87</v>
      </c>
      <c r="L314" s="9">
        <f t="shared" si="28"/>
        <v>132</v>
      </c>
      <c r="M314" s="9">
        <f t="shared" si="30"/>
        <v>25441</v>
      </c>
      <c r="N314" s="9">
        <f t="shared" si="30"/>
        <v>25024</v>
      </c>
      <c r="O314" s="9">
        <f t="shared" si="25"/>
        <v>50465</v>
      </c>
      <c r="P314" s="9">
        <v>14077</v>
      </c>
      <c r="Q314" s="9">
        <v>25157</v>
      </c>
      <c r="R314" s="9">
        <v>24742</v>
      </c>
      <c r="S314" s="9">
        <f t="shared" si="29"/>
        <v>49899</v>
      </c>
      <c r="T314" s="9">
        <v>13762</v>
      </c>
      <c r="U314" s="9" t="s">
        <v>25</v>
      </c>
    </row>
    <row r="315" spans="1:22">
      <c r="A315" s="4">
        <v>32416</v>
      </c>
      <c r="B315" s="9">
        <v>63</v>
      </c>
      <c r="C315" s="9">
        <v>10</v>
      </c>
      <c r="D315" s="6">
        <v>63</v>
      </c>
      <c r="E315" s="9">
        <v>25460</v>
      </c>
      <c r="F315" s="9">
        <v>24995</v>
      </c>
      <c r="G315" s="9">
        <f t="shared" si="26"/>
        <v>50455</v>
      </c>
      <c r="J315" s="9">
        <v>44</v>
      </c>
      <c r="K315" s="9">
        <v>85</v>
      </c>
      <c r="L315" s="9">
        <f t="shared" si="28"/>
        <v>129</v>
      </c>
      <c r="M315" s="9">
        <f t="shared" si="30"/>
        <v>25504</v>
      </c>
      <c r="N315" s="9">
        <f t="shared" si="30"/>
        <v>25080</v>
      </c>
      <c r="O315" s="9">
        <f t="shared" si="25"/>
        <v>50584</v>
      </c>
      <c r="P315" s="9">
        <v>14121</v>
      </c>
      <c r="Q315" s="9">
        <v>25220</v>
      </c>
      <c r="R315" s="9">
        <v>24798</v>
      </c>
      <c r="S315" s="9">
        <f t="shared" si="29"/>
        <v>50018</v>
      </c>
      <c r="T315" s="9">
        <v>13806</v>
      </c>
      <c r="U315" s="9" t="s">
        <v>25</v>
      </c>
    </row>
    <row r="316" spans="1:22">
      <c r="A316" s="4">
        <v>32447</v>
      </c>
      <c r="B316" s="9">
        <v>63</v>
      </c>
      <c r="C316" s="9">
        <v>11</v>
      </c>
      <c r="D316" s="6">
        <v>63</v>
      </c>
      <c r="E316" s="9">
        <v>25550</v>
      </c>
      <c r="F316" s="9">
        <v>25057</v>
      </c>
      <c r="G316" s="9">
        <f t="shared" si="26"/>
        <v>50607</v>
      </c>
      <c r="J316" s="9">
        <v>45</v>
      </c>
      <c r="K316" s="9">
        <v>86</v>
      </c>
      <c r="L316" s="9">
        <f t="shared" si="28"/>
        <v>131</v>
      </c>
      <c r="M316" s="9">
        <f t="shared" si="30"/>
        <v>25595</v>
      </c>
      <c r="N316" s="9">
        <f t="shared" si="30"/>
        <v>25143</v>
      </c>
      <c r="O316" s="9">
        <f t="shared" si="25"/>
        <v>50738</v>
      </c>
      <c r="P316" s="9">
        <v>14181</v>
      </c>
      <c r="Q316" s="9">
        <v>25311</v>
      </c>
      <c r="R316" s="9">
        <v>24861</v>
      </c>
      <c r="S316" s="9">
        <f t="shared" si="29"/>
        <v>50172</v>
      </c>
      <c r="T316" s="9">
        <v>13866</v>
      </c>
      <c r="U316" s="9" t="s">
        <v>25</v>
      </c>
    </row>
    <row r="317" spans="1:22">
      <c r="A317" s="4">
        <v>32477</v>
      </c>
      <c r="B317" s="9">
        <v>63</v>
      </c>
      <c r="C317" s="8">
        <v>12</v>
      </c>
      <c r="D317" s="6">
        <v>63</v>
      </c>
      <c r="E317" s="9">
        <v>25583</v>
      </c>
      <c r="F317" s="9">
        <v>25102</v>
      </c>
      <c r="G317" s="9">
        <f t="shared" si="26"/>
        <v>50685</v>
      </c>
      <c r="J317" s="9">
        <v>44</v>
      </c>
      <c r="K317" s="9">
        <v>85</v>
      </c>
      <c r="L317" s="9">
        <f t="shared" si="28"/>
        <v>129</v>
      </c>
      <c r="M317" s="9">
        <f t="shared" si="30"/>
        <v>25627</v>
      </c>
      <c r="N317" s="9">
        <f t="shared" si="30"/>
        <v>25187</v>
      </c>
      <c r="O317" s="9">
        <f t="shared" si="25"/>
        <v>50814</v>
      </c>
      <c r="P317" s="9">
        <v>14208</v>
      </c>
      <c r="Q317" s="9">
        <v>25343</v>
      </c>
      <c r="R317" s="9">
        <v>24905</v>
      </c>
      <c r="S317" s="9">
        <f t="shared" si="29"/>
        <v>50248</v>
      </c>
      <c r="T317" s="9">
        <v>13893</v>
      </c>
      <c r="U317" s="9" t="s">
        <v>25</v>
      </c>
    </row>
    <row r="318" spans="1:22">
      <c r="A318" s="4">
        <v>32508</v>
      </c>
      <c r="B318" s="9">
        <v>1</v>
      </c>
      <c r="C318" s="9">
        <v>1</v>
      </c>
      <c r="D318" s="6">
        <v>63</v>
      </c>
      <c r="E318" s="9">
        <v>25642</v>
      </c>
      <c r="F318" s="9">
        <v>25136</v>
      </c>
      <c r="G318" s="9">
        <f t="shared" si="26"/>
        <v>50778</v>
      </c>
      <c r="J318" s="9">
        <v>44</v>
      </c>
      <c r="K318" s="9">
        <v>85</v>
      </c>
      <c r="L318" s="9">
        <f t="shared" si="28"/>
        <v>129</v>
      </c>
      <c r="M318" s="9">
        <f t="shared" si="30"/>
        <v>25686</v>
      </c>
      <c r="N318" s="9">
        <f t="shared" si="30"/>
        <v>25221</v>
      </c>
      <c r="O318" s="9">
        <f t="shared" si="25"/>
        <v>50907</v>
      </c>
      <c r="P318" s="9">
        <v>14239</v>
      </c>
      <c r="Q318" s="9">
        <v>25402</v>
      </c>
      <c r="R318" s="9">
        <v>24939</v>
      </c>
      <c r="S318" s="9">
        <f t="shared" si="29"/>
        <v>50341</v>
      </c>
      <c r="T318" s="9">
        <v>13924</v>
      </c>
      <c r="U318" s="9" t="s">
        <v>25</v>
      </c>
    </row>
    <row r="319" spans="1:22">
      <c r="A319" s="4">
        <v>32539</v>
      </c>
      <c r="B319" s="9">
        <v>1</v>
      </c>
      <c r="C319" s="9">
        <v>2</v>
      </c>
      <c r="D319" s="6">
        <v>63</v>
      </c>
      <c r="E319" s="9">
        <v>25726</v>
      </c>
      <c r="F319" s="9">
        <v>25197</v>
      </c>
      <c r="G319" s="9">
        <f t="shared" si="26"/>
        <v>50923</v>
      </c>
      <c r="J319" s="9">
        <v>51</v>
      </c>
      <c r="K319" s="9">
        <v>85</v>
      </c>
      <c r="L319" s="9">
        <f t="shared" si="28"/>
        <v>136</v>
      </c>
      <c r="M319" s="9">
        <f t="shared" si="30"/>
        <v>25777</v>
      </c>
      <c r="N319" s="9">
        <f t="shared" si="30"/>
        <v>25282</v>
      </c>
      <c r="O319" s="9">
        <f t="shared" si="25"/>
        <v>51059</v>
      </c>
      <c r="P319" s="9">
        <v>14300</v>
      </c>
      <c r="Q319" s="9">
        <v>25493</v>
      </c>
      <c r="R319" s="9">
        <v>25000</v>
      </c>
      <c r="S319" s="9">
        <f t="shared" si="29"/>
        <v>50493</v>
      </c>
      <c r="T319" s="9">
        <v>13985</v>
      </c>
      <c r="U319" s="9" t="s">
        <v>25</v>
      </c>
    </row>
    <row r="320" spans="1:22">
      <c r="A320" s="4">
        <v>32567</v>
      </c>
      <c r="B320" s="9">
        <v>1</v>
      </c>
      <c r="C320" s="9">
        <v>3</v>
      </c>
      <c r="D320" s="6">
        <v>63</v>
      </c>
      <c r="E320" s="9">
        <v>25799</v>
      </c>
      <c r="F320" s="9">
        <v>25247</v>
      </c>
      <c r="G320" s="9">
        <f t="shared" si="26"/>
        <v>51046</v>
      </c>
      <c r="J320" s="9">
        <v>53</v>
      </c>
      <c r="K320" s="9">
        <v>80</v>
      </c>
      <c r="L320" s="9">
        <f t="shared" si="28"/>
        <v>133</v>
      </c>
      <c r="M320" s="9">
        <f t="shared" si="30"/>
        <v>25852</v>
      </c>
      <c r="N320" s="9">
        <f t="shared" si="30"/>
        <v>25327</v>
      </c>
      <c r="O320" s="9">
        <f t="shared" si="25"/>
        <v>51179</v>
      </c>
      <c r="P320" s="9">
        <v>14340</v>
      </c>
      <c r="Q320" s="9">
        <v>25568</v>
      </c>
      <c r="R320" s="9">
        <v>25045</v>
      </c>
      <c r="S320" s="9">
        <f t="shared" si="29"/>
        <v>50613</v>
      </c>
      <c r="T320" s="9">
        <v>14025</v>
      </c>
      <c r="U320" s="9" t="s">
        <v>25</v>
      </c>
    </row>
    <row r="321" spans="1:21">
      <c r="A321" s="4">
        <v>32598</v>
      </c>
      <c r="B321" s="9">
        <v>1</v>
      </c>
      <c r="C321" s="9">
        <v>4</v>
      </c>
      <c r="D321" s="6">
        <v>1</v>
      </c>
      <c r="E321" s="9">
        <v>25820</v>
      </c>
      <c r="F321" s="9">
        <v>25293</v>
      </c>
      <c r="G321" s="9">
        <f t="shared" si="26"/>
        <v>51113</v>
      </c>
      <c r="J321" s="9">
        <v>58</v>
      </c>
      <c r="K321" s="9">
        <v>87</v>
      </c>
      <c r="L321" s="9">
        <f t="shared" si="28"/>
        <v>145</v>
      </c>
      <c r="M321" s="9">
        <f t="shared" si="30"/>
        <v>25878</v>
      </c>
      <c r="N321" s="9">
        <f t="shared" si="30"/>
        <v>25380</v>
      </c>
      <c r="O321" s="9">
        <f t="shared" si="25"/>
        <v>51258</v>
      </c>
      <c r="P321" s="9">
        <v>14387</v>
      </c>
      <c r="Q321" s="9">
        <v>25594</v>
      </c>
      <c r="R321" s="9">
        <v>25098</v>
      </c>
      <c r="S321" s="9">
        <f t="shared" si="29"/>
        <v>50692</v>
      </c>
      <c r="T321" s="9">
        <v>14072</v>
      </c>
      <c r="U321" s="9" t="s">
        <v>25</v>
      </c>
    </row>
    <row r="322" spans="1:21">
      <c r="A322" s="4">
        <v>32628</v>
      </c>
      <c r="B322" s="9">
        <v>1</v>
      </c>
      <c r="C322" s="9">
        <v>5</v>
      </c>
      <c r="D322" s="6">
        <v>1</v>
      </c>
      <c r="E322" s="9">
        <v>25902</v>
      </c>
      <c r="F322" s="9">
        <v>25339</v>
      </c>
      <c r="G322" s="9">
        <f t="shared" si="26"/>
        <v>51241</v>
      </c>
      <c r="J322" s="9">
        <v>60</v>
      </c>
      <c r="K322" s="9">
        <v>89</v>
      </c>
      <c r="L322" s="9">
        <f t="shared" si="28"/>
        <v>149</v>
      </c>
      <c r="M322" s="9">
        <f t="shared" si="30"/>
        <v>25962</v>
      </c>
      <c r="N322" s="9">
        <f t="shared" si="30"/>
        <v>25428</v>
      </c>
      <c r="O322" s="9">
        <f t="shared" si="25"/>
        <v>51390</v>
      </c>
      <c r="P322" s="9">
        <v>14462</v>
      </c>
      <c r="Q322" s="9">
        <v>25678</v>
      </c>
      <c r="R322" s="9">
        <v>25146</v>
      </c>
      <c r="S322" s="9">
        <f t="shared" si="29"/>
        <v>50824</v>
      </c>
      <c r="T322" s="9">
        <v>14147</v>
      </c>
      <c r="U322" s="9" t="s">
        <v>25</v>
      </c>
    </row>
    <row r="323" spans="1:21">
      <c r="A323" s="4">
        <v>32659</v>
      </c>
      <c r="B323" s="9">
        <v>1</v>
      </c>
      <c r="C323" s="9">
        <v>6</v>
      </c>
      <c r="D323" s="6">
        <v>1</v>
      </c>
      <c r="E323" s="9">
        <v>25958</v>
      </c>
      <c r="F323" s="9">
        <v>25362</v>
      </c>
      <c r="G323" s="9">
        <f t="shared" si="26"/>
        <v>51320</v>
      </c>
      <c r="J323" s="9">
        <v>61</v>
      </c>
      <c r="K323" s="9">
        <v>91</v>
      </c>
      <c r="L323" s="9">
        <f t="shared" si="28"/>
        <v>152</v>
      </c>
      <c r="M323" s="9">
        <f t="shared" si="30"/>
        <v>26019</v>
      </c>
      <c r="N323" s="9">
        <f t="shared" si="30"/>
        <v>25453</v>
      </c>
      <c r="O323" s="9">
        <f t="shared" si="25"/>
        <v>51472</v>
      </c>
      <c r="P323" s="9">
        <v>14494</v>
      </c>
      <c r="Q323" s="9">
        <v>25735</v>
      </c>
      <c r="R323" s="9">
        <v>25171</v>
      </c>
      <c r="S323" s="9">
        <f t="shared" si="29"/>
        <v>50906</v>
      </c>
      <c r="T323" s="9">
        <v>14179</v>
      </c>
      <c r="U323" s="9" t="s">
        <v>25</v>
      </c>
    </row>
    <row r="324" spans="1:21">
      <c r="A324" s="4">
        <v>32689</v>
      </c>
      <c r="B324" s="9">
        <v>1</v>
      </c>
      <c r="C324" s="9">
        <v>7</v>
      </c>
      <c r="D324" s="6">
        <v>1</v>
      </c>
      <c r="E324" s="9">
        <v>26037</v>
      </c>
      <c r="F324" s="9">
        <v>25415</v>
      </c>
      <c r="G324" s="9">
        <f t="shared" si="26"/>
        <v>51452</v>
      </c>
      <c r="J324" s="9">
        <v>56</v>
      </c>
      <c r="K324" s="9">
        <v>94</v>
      </c>
      <c r="L324" s="9">
        <f t="shared" si="28"/>
        <v>150</v>
      </c>
      <c r="M324" s="9">
        <f t="shared" si="30"/>
        <v>26093</v>
      </c>
      <c r="N324" s="9">
        <f t="shared" si="30"/>
        <v>25509</v>
      </c>
      <c r="O324" s="9">
        <f t="shared" si="25"/>
        <v>51602</v>
      </c>
      <c r="P324" s="9">
        <v>14558</v>
      </c>
      <c r="Q324" s="9">
        <v>25809</v>
      </c>
      <c r="R324" s="9">
        <v>25227</v>
      </c>
      <c r="S324" s="9">
        <f t="shared" si="29"/>
        <v>51036</v>
      </c>
      <c r="T324" s="9">
        <v>14243</v>
      </c>
      <c r="U324" s="9" t="s">
        <v>25</v>
      </c>
    </row>
    <row r="325" spans="1:21">
      <c r="A325" s="4">
        <v>32720</v>
      </c>
      <c r="B325" s="9">
        <v>1</v>
      </c>
      <c r="C325" s="9">
        <v>8</v>
      </c>
      <c r="D325" s="6">
        <v>1</v>
      </c>
      <c r="E325" s="9">
        <v>26109</v>
      </c>
      <c r="F325" s="9">
        <v>25460</v>
      </c>
      <c r="G325" s="9">
        <f t="shared" si="26"/>
        <v>51569</v>
      </c>
      <c r="J325" s="9">
        <v>57</v>
      </c>
      <c r="K325" s="9">
        <v>93</v>
      </c>
      <c r="L325" s="9">
        <f t="shared" si="28"/>
        <v>150</v>
      </c>
      <c r="M325" s="9">
        <f t="shared" si="30"/>
        <v>26166</v>
      </c>
      <c r="N325" s="9">
        <f t="shared" si="30"/>
        <v>25553</v>
      </c>
      <c r="O325" s="9">
        <f t="shared" si="25"/>
        <v>51719</v>
      </c>
      <c r="P325" s="9">
        <v>14602</v>
      </c>
      <c r="Q325" s="9">
        <v>25882</v>
      </c>
      <c r="R325" s="9">
        <v>25271</v>
      </c>
      <c r="S325" s="9">
        <f t="shared" si="29"/>
        <v>51153</v>
      </c>
      <c r="T325" s="9">
        <v>14287</v>
      </c>
      <c r="U325" s="9" t="s">
        <v>25</v>
      </c>
    </row>
    <row r="326" spans="1:21">
      <c r="A326" s="4">
        <v>32751</v>
      </c>
      <c r="B326" s="9">
        <v>1</v>
      </c>
      <c r="C326" s="9">
        <v>9</v>
      </c>
      <c r="D326" s="6">
        <v>1</v>
      </c>
      <c r="E326" s="9">
        <v>26131</v>
      </c>
      <c r="F326" s="9">
        <v>25479</v>
      </c>
      <c r="G326" s="9">
        <f t="shared" si="26"/>
        <v>51610</v>
      </c>
      <c r="J326" s="9">
        <v>56</v>
      </c>
      <c r="K326" s="9">
        <v>95</v>
      </c>
      <c r="L326" s="9">
        <f t="shared" si="28"/>
        <v>151</v>
      </c>
      <c r="M326" s="9">
        <f t="shared" si="30"/>
        <v>26187</v>
      </c>
      <c r="N326" s="9">
        <f t="shared" si="30"/>
        <v>25574</v>
      </c>
      <c r="O326" s="9">
        <f t="shared" si="25"/>
        <v>51761</v>
      </c>
      <c r="P326" s="9">
        <v>14620</v>
      </c>
      <c r="Q326" s="9">
        <v>25903</v>
      </c>
      <c r="R326" s="9">
        <v>25292</v>
      </c>
      <c r="S326" s="9">
        <f t="shared" si="29"/>
        <v>51195</v>
      </c>
      <c r="T326" s="9">
        <v>14305</v>
      </c>
      <c r="U326" s="9" t="s">
        <v>25</v>
      </c>
    </row>
    <row r="327" spans="1:21">
      <c r="A327" s="4">
        <v>32781</v>
      </c>
      <c r="B327" s="9">
        <v>1</v>
      </c>
      <c r="C327" s="9">
        <v>10</v>
      </c>
      <c r="D327" s="6">
        <v>1</v>
      </c>
      <c r="E327" s="9">
        <v>26181</v>
      </c>
      <c r="F327" s="9">
        <v>25525</v>
      </c>
      <c r="G327" s="9">
        <f t="shared" si="26"/>
        <v>51706</v>
      </c>
      <c r="J327" s="9">
        <v>57</v>
      </c>
      <c r="K327" s="9">
        <v>101</v>
      </c>
      <c r="L327" s="9">
        <f t="shared" si="28"/>
        <v>158</v>
      </c>
      <c r="M327" s="9">
        <f t="shared" si="30"/>
        <v>26238</v>
      </c>
      <c r="N327" s="9">
        <f t="shared" si="30"/>
        <v>25626</v>
      </c>
      <c r="O327" s="9">
        <f t="shared" si="25"/>
        <v>51864</v>
      </c>
      <c r="P327" s="9">
        <v>14645</v>
      </c>
      <c r="Q327" s="9">
        <v>25954</v>
      </c>
      <c r="R327" s="9">
        <v>25344</v>
      </c>
      <c r="S327" s="9">
        <f t="shared" si="29"/>
        <v>51298</v>
      </c>
      <c r="T327" s="9">
        <v>14330</v>
      </c>
      <c r="U327" s="9" t="s">
        <v>25</v>
      </c>
    </row>
    <row r="328" spans="1:21">
      <c r="A328" s="4">
        <v>32812</v>
      </c>
      <c r="B328" s="9">
        <v>1</v>
      </c>
      <c r="C328" s="9">
        <v>11</v>
      </c>
      <c r="D328" s="6">
        <v>1</v>
      </c>
      <c r="E328" s="9">
        <v>26259</v>
      </c>
      <c r="F328" s="9">
        <v>25625</v>
      </c>
      <c r="G328" s="9">
        <f t="shared" si="26"/>
        <v>51884</v>
      </c>
      <c r="J328" s="9">
        <v>58</v>
      </c>
      <c r="K328" s="9">
        <v>98</v>
      </c>
      <c r="L328" s="9">
        <f t="shared" si="28"/>
        <v>156</v>
      </c>
      <c r="M328" s="9">
        <f t="shared" si="30"/>
        <v>26317</v>
      </c>
      <c r="N328" s="9">
        <f t="shared" si="30"/>
        <v>25723</v>
      </c>
      <c r="O328" s="9">
        <f t="shared" si="25"/>
        <v>52040</v>
      </c>
      <c r="P328" s="9">
        <v>14706</v>
      </c>
      <c r="Q328" s="9">
        <v>26033</v>
      </c>
      <c r="R328" s="9">
        <v>25441</v>
      </c>
      <c r="S328" s="9">
        <f t="shared" si="29"/>
        <v>51474</v>
      </c>
      <c r="T328" s="9">
        <v>14391</v>
      </c>
      <c r="U328" s="9" t="s">
        <v>25</v>
      </c>
    </row>
    <row r="329" spans="1:21">
      <c r="A329" s="4">
        <v>32842</v>
      </c>
      <c r="B329" s="9">
        <v>1</v>
      </c>
      <c r="C329" s="8">
        <v>12</v>
      </c>
      <c r="D329" s="6">
        <v>1</v>
      </c>
      <c r="E329" s="9">
        <v>26279</v>
      </c>
      <c r="F329" s="9">
        <v>25657</v>
      </c>
      <c r="G329" s="9">
        <f t="shared" si="26"/>
        <v>51936</v>
      </c>
      <c r="J329" s="9">
        <v>72</v>
      </c>
      <c r="K329" s="9">
        <v>99</v>
      </c>
      <c r="L329" s="9">
        <f t="shared" si="28"/>
        <v>171</v>
      </c>
      <c r="M329" s="9">
        <f t="shared" si="30"/>
        <v>26351</v>
      </c>
      <c r="N329" s="9">
        <f t="shared" si="30"/>
        <v>25756</v>
      </c>
      <c r="O329" s="9">
        <f t="shared" si="25"/>
        <v>52107</v>
      </c>
      <c r="P329" s="9">
        <v>14732</v>
      </c>
      <c r="Q329" s="9">
        <v>26067</v>
      </c>
      <c r="R329" s="9">
        <v>25474</v>
      </c>
      <c r="S329" s="9">
        <f t="shared" si="29"/>
        <v>51541</v>
      </c>
      <c r="T329" s="9">
        <v>14417</v>
      </c>
      <c r="U329" s="9" t="s">
        <v>25</v>
      </c>
    </row>
    <row r="330" spans="1:21">
      <c r="A330" s="4">
        <v>32873</v>
      </c>
      <c r="B330" s="9">
        <v>2</v>
      </c>
      <c r="C330" s="9">
        <v>1</v>
      </c>
      <c r="D330" s="6">
        <v>1</v>
      </c>
      <c r="E330" s="9">
        <v>26313</v>
      </c>
      <c r="F330" s="9">
        <v>25689</v>
      </c>
      <c r="G330" s="9">
        <f t="shared" si="26"/>
        <v>52002</v>
      </c>
      <c r="H330" s="9">
        <v>36316</v>
      </c>
      <c r="I330" s="9">
        <v>4940</v>
      </c>
      <c r="J330" s="9">
        <v>71</v>
      </c>
      <c r="K330" s="9">
        <v>95</v>
      </c>
      <c r="L330" s="9">
        <f t="shared" si="28"/>
        <v>166</v>
      </c>
      <c r="M330" s="9">
        <f t="shared" si="30"/>
        <v>26384</v>
      </c>
      <c r="N330" s="9">
        <f t="shared" si="30"/>
        <v>25784</v>
      </c>
      <c r="O330" s="9">
        <f t="shared" si="25"/>
        <v>52168</v>
      </c>
      <c r="P330" s="9">
        <v>14743</v>
      </c>
      <c r="Q330" s="9">
        <v>26100</v>
      </c>
      <c r="R330" s="9">
        <v>25502</v>
      </c>
      <c r="S330" s="9">
        <f t="shared" si="29"/>
        <v>51602</v>
      </c>
      <c r="T330" s="9">
        <v>14428</v>
      </c>
      <c r="U330" s="9" t="s">
        <v>25</v>
      </c>
    </row>
    <row r="331" spans="1:21">
      <c r="A331" s="4">
        <v>32904</v>
      </c>
      <c r="B331" s="9">
        <v>2</v>
      </c>
      <c r="C331" s="9">
        <v>2</v>
      </c>
      <c r="D331" s="6">
        <v>1</v>
      </c>
      <c r="E331" s="9">
        <v>26342</v>
      </c>
      <c r="F331" s="9">
        <v>25739</v>
      </c>
      <c r="G331" s="9">
        <f t="shared" si="26"/>
        <v>52081</v>
      </c>
      <c r="H331" s="9">
        <v>36391</v>
      </c>
      <c r="I331" s="9">
        <v>4962</v>
      </c>
      <c r="J331" s="9">
        <v>73</v>
      </c>
      <c r="K331" s="9">
        <v>98</v>
      </c>
      <c r="L331" s="9">
        <f t="shared" si="28"/>
        <v>171</v>
      </c>
      <c r="M331" s="9">
        <f t="shared" si="30"/>
        <v>26415</v>
      </c>
      <c r="N331" s="9">
        <f t="shared" si="30"/>
        <v>25837</v>
      </c>
      <c r="O331" s="9">
        <f t="shared" si="25"/>
        <v>52252</v>
      </c>
      <c r="P331" s="9">
        <v>14774</v>
      </c>
      <c r="Q331" s="9">
        <v>26131</v>
      </c>
      <c r="R331" s="9">
        <v>25555</v>
      </c>
      <c r="S331" s="9">
        <f t="shared" si="29"/>
        <v>51686</v>
      </c>
      <c r="T331" s="9">
        <v>14459</v>
      </c>
      <c r="U331" s="9" t="s">
        <v>25</v>
      </c>
    </row>
    <row r="332" spans="1:21">
      <c r="A332" s="4">
        <v>32932</v>
      </c>
      <c r="B332" s="9">
        <v>2</v>
      </c>
      <c r="C332" s="9">
        <v>3</v>
      </c>
      <c r="D332" s="6">
        <v>1</v>
      </c>
      <c r="E332" s="9">
        <v>26423</v>
      </c>
      <c r="F332" s="9">
        <v>25793</v>
      </c>
      <c r="G332" s="9">
        <f t="shared" si="26"/>
        <v>52216</v>
      </c>
      <c r="H332" s="9">
        <v>36503</v>
      </c>
      <c r="I332" s="9">
        <v>4967</v>
      </c>
      <c r="J332" s="9">
        <v>72</v>
      </c>
      <c r="K332" s="9">
        <v>99</v>
      </c>
      <c r="L332" s="9">
        <f t="shared" si="28"/>
        <v>171</v>
      </c>
      <c r="M332" s="9">
        <f t="shared" ref="M332:N351" si="31">E332+J332</f>
        <v>26495</v>
      </c>
      <c r="N332" s="9">
        <f t="shared" si="31"/>
        <v>25892</v>
      </c>
      <c r="O332" s="9">
        <f t="shared" si="25"/>
        <v>52387</v>
      </c>
      <c r="P332" s="9">
        <v>14820</v>
      </c>
      <c r="Q332" s="9">
        <v>26211</v>
      </c>
      <c r="R332" s="9">
        <v>25610</v>
      </c>
      <c r="S332" s="9">
        <f t="shared" si="29"/>
        <v>51821</v>
      </c>
      <c r="T332" s="9">
        <v>14505</v>
      </c>
      <c r="U332" s="9" t="s">
        <v>25</v>
      </c>
    </row>
    <row r="333" spans="1:21">
      <c r="A333" s="4">
        <v>32963</v>
      </c>
      <c r="B333" s="9">
        <v>2</v>
      </c>
      <c r="C333" s="9">
        <v>4</v>
      </c>
      <c r="D333" s="6">
        <v>2</v>
      </c>
      <c r="E333" s="9">
        <v>26499</v>
      </c>
      <c r="F333" s="9">
        <v>25906</v>
      </c>
      <c r="G333" s="9">
        <f t="shared" si="26"/>
        <v>52405</v>
      </c>
      <c r="H333" s="9">
        <v>36688</v>
      </c>
      <c r="I333" s="9">
        <v>5003</v>
      </c>
      <c r="J333" s="9">
        <v>75</v>
      </c>
      <c r="K333" s="9">
        <v>107</v>
      </c>
      <c r="L333" s="9">
        <f t="shared" si="28"/>
        <v>182</v>
      </c>
      <c r="M333" s="9">
        <f t="shared" si="31"/>
        <v>26574</v>
      </c>
      <c r="N333" s="9">
        <f t="shared" si="31"/>
        <v>26013</v>
      </c>
      <c r="O333" s="9">
        <f t="shared" si="25"/>
        <v>52587</v>
      </c>
      <c r="P333" s="9">
        <v>14931</v>
      </c>
      <c r="Q333" s="9">
        <v>26290</v>
      </c>
      <c r="R333" s="9">
        <v>25731</v>
      </c>
      <c r="S333" s="9">
        <f t="shared" si="29"/>
        <v>52021</v>
      </c>
      <c r="T333" s="9">
        <v>14616</v>
      </c>
      <c r="U333" s="9" t="s">
        <v>25</v>
      </c>
    </row>
    <row r="334" spans="1:21">
      <c r="A334" s="4">
        <v>32993</v>
      </c>
      <c r="B334" s="9">
        <v>2</v>
      </c>
      <c r="C334" s="9">
        <v>5</v>
      </c>
      <c r="D334" s="6">
        <v>2</v>
      </c>
      <c r="E334" s="9">
        <v>26549</v>
      </c>
      <c r="F334" s="9">
        <v>25967</v>
      </c>
      <c r="G334" s="9">
        <f t="shared" si="26"/>
        <v>52516</v>
      </c>
      <c r="H334" s="9">
        <v>36816</v>
      </c>
      <c r="I334" s="9">
        <v>5019</v>
      </c>
      <c r="J334" s="9">
        <v>78</v>
      </c>
      <c r="K334" s="9">
        <v>107</v>
      </c>
      <c r="L334" s="9">
        <f t="shared" si="28"/>
        <v>185</v>
      </c>
      <c r="M334" s="9">
        <f t="shared" si="31"/>
        <v>26627</v>
      </c>
      <c r="N334" s="9">
        <f t="shared" si="31"/>
        <v>26074</v>
      </c>
      <c r="O334" s="9">
        <f t="shared" si="25"/>
        <v>52701</v>
      </c>
      <c r="P334" s="9">
        <v>14990</v>
      </c>
      <c r="Q334" s="9">
        <v>26343</v>
      </c>
      <c r="R334" s="9">
        <v>25792</v>
      </c>
      <c r="S334" s="9">
        <f t="shared" si="29"/>
        <v>52135</v>
      </c>
      <c r="T334" s="9">
        <v>14675</v>
      </c>
      <c r="U334" s="9" t="s">
        <v>25</v>
      </c>
    </row>
    <row r="335" spans="1:21">
      <c r="A335" s="4">
        <v>33024</v>
      </c>
      <c r="B335" s="9">
        <v>2</v>
      </c>
      <c r="C335" s="9">
        <v>6</v>
      </c>
      <c r="D335" s="6">
        <v>2</v>
      </c>
      <c r="E335" s="9">
        <v>26621</v>
      </c>
      <c r="F335" s="9">
        <v>26040</v>
      </c>
      <c r="G335" s="9">
        <f t="shared" si="26"/>
        <v>52661</v>
      </c>
      <c r="H335" s="9">
        <v>36927</v>
      </c>
      <c r="I335" s="9">
        <v>5040</v>
      </c>
      <c r="J335" s="9">
        <v>87</v>
      </c>
      <c r="K335" s="9">
        <v>123</v>
      </c>
      <c r="L335" s="9">
        <f t="shared" si="28"/>
        <v>210</v>
      </c>
      <c r="M335" s="9">
        <f t="shared" si="31"/>
        <v>26708</v>
      </c>
      <c r="N335" s="9">
        <f t="shared" si="31"/>
        <v>26163</v>
      </c>
      <c r="O335" s="9">
        <f t="shared" si="25"/>
        <v>52871</v>
      </c>
      <c r="P335" s="9">
        <v>15069</v>
      </c>
      <c r="Q335" s="9">
        <v>26424</v>
      </c>
      <c r="R335" s="9">
        <v>25881</v>
      </c>
      <c r="S335" s="9">
        <f t="shared" si="29"/>
        <v>52305</v>
      </c>
      <c r="T335" s="9">
        <v>14754</v>
      </c>
      <c r="U335" s="9" t="s">
        <v>25</v>
      </c>
    </row>
    <row r="336" spans="1:21">
      <c r="A336" s="4">
        <v>33054</v>
      </c>
      <c r="B336" s="9">
        <v>2</v>
      </c>
      <c r="C336" s="9">
        <v>7</v>
      </c>
      <c r="D336" s="6">
        <v>2</v>
      </c>
      <c r="E336" s="9">
        <v>26688</v>
      </c>
      <c r="F336" s="9">
        <v>26094</v>
      </c>
      <c r="G336" s="9">
        <f t="shared" si="26"/>
        <v>52782</v>
      </c>
      <c r="H336" s="9">
        <v>37033</v>
      </c>
      <c r="I336" s="9">
        <v>5052</v>
      </c>
      <c r="J336" s="9">
        <v>83</v>
      </c>
      <c r="K336" s="9">
        <v>124</v>
      </c>
      <c r="L336" s="9">
        <f t="shared" si="28"/>
        <v>207</v>
      </c>
      <c r="M336" s="9">
        <f t="shared" si="31"/>
        <v>26771</v>
      </c>
      <c r="N336" s="9">
        <f t="shared" si="31"/>
        <v>26218</v>
      </c>
      <c r="O336" s="9">
        <f t="shared" si="25"/>
        <v>52989</v>
      </c>
      <c r="P336" s="9">
        <v>15142</v>
      </c>
      <c r="Q336" s="9">
        <v>26487</v>
      </c>
      <c r="R336" s="9">
        <v>25936</v>
      </c>
      <c r="S336" s="9">
        <f t="shared" si="29"/>
        <v>52423</v>
      </c>
      <c r="T336" s="9">
        <v>14827</v>
      </c>
      <c r="U336" s="9" t="s">
        <v>25</v>
      </c>
    </row>
    <row r="337" spans="1:22">
      <c r="A337" s="4">
        <v>33085</v>
      </c>
      <c r="B337" s="9">
        <v>2</v>
      </c>
      <c r="C337" s="9">
        <v>8</v>
      </c>
      <c r="D337" s="6">
        <v>2</v>
      </c>
      <c r="E337" s="9">
        <v>26778</v>
      </c>
      <c r="F337" s="9">
        <v>26159</v>
      </c>
      <c r="G337" s="9">
        <f t="shared" si="26"/>
        <v>52937</v>
      </c>
      <c r="H337" s="9">
        <v>37180</v>
      </c>
      <c r="I337" s="9">
        <v>5072</v>
      </c>
      <c r="J337" s="9">
        <v>83</v>
      </c>
      <c r="K337" s="9">
        <v>126</v>
      </c>
      <c r="L337" s="9">
        <f t="shared" si="28"/>
        <v>209</v>
      </c>
      <c r="M337" s="9">
        <f t="shared" si="31"/>
        <v>26861</v>
      </c>
      <c r="N337" s="9">
        <f t="shared" si="31"/>
        <v>26285</v>
      </c>
      <c r="O337" s="9">
        <f t="shared" si="25"/>
        <v>53146</v>
      </c>
      <c r="P337" s="9">
        <v>15218</v>
      </c>
      <c r="Q337" s="9">
        <v>26577</v>
      </c>
      <c r="R337" s="9">
        <v>26003</v>
      </c>
      <c r="S337" s="9">
        <f t="shared" si="29"/>
        <v>52580</v>
      </c>
      <c r="T337" s="9">
        <v>14903</v>
      </c>
      <c r="U337" s="9" t="s">
        <v>25</v>
      </c>
    </row>
    <row r="338" spans="1:22">
      <c r="A338" s="4">
        <v>33116</v>
      </c>
      <c r="B338" s="9">
        <v>2</v>
      </c>
      <c r="C338" s="9">
        <v>9</v>
      </c>
      <c r="D338" s="6">
        <v>2</v>
      </c>
      <c r="E338" s="9">
        <v>26897</v>
      </c>
      <c r="F338" s="9">
        <v>26242</v>
      </c>
      <c r="G338" s="9">
        <f t="shared" si="26"/>
        <v>53139</v>
      </c>
      <c r="H338" s="9">
        <v>37352</v>
      </c>
      <c r="I338" s="9">
        <v>5098</v>
      </c>
      <c r="J338" s="9">
        <v>83</v>
      </c>
      <c r="K338" s="9">
        <v>124</v>
      </c>
      <c r="L338" s="9">
        <f t="shared" si="28"/>
        <v>207</v>
      </c>
      <c r="M338" s="9">
        <f t="shared" si="31"/>
        <v>26980</v>
      </c>
      <c r="N338" s="9">
        <f t="shared" si="31"/>
        <v>26366</v>
      </c>
      <c r="O338" s="9">
        <f t="shared" si="25"/>
        <v>53346</v>
      </c>
      <c r="P338" s="9">
        <v>15293</v>
      </c>
      <c r="Q338" s="9">
        <v>26696</v>
      </c>
      <c r="R338" s="9">
        <v>26084</v>
      </c>
      <c r="S338" s="9">
        <f t="shared" si="29"/>
        <v>52780</v>
      </c>
      <c r="T338" s="9">
        <v>14978</v>
      </c>
      <c r="U338" s="9" t="s">
        <v>25</v>
      </c>
    </row>
    <row r="339" spans="1:22">
      <c r="A339" s="4">
        <v>33146</v>
      </c>
      <c r="B339" s="9">
        <v>2</v>
      </c>
      <c r="C339" s="9">
        <v>10</v>
      </c>
      <c r="D339" s="6">
        <v>2</v>
      </c>
      <c r="E339" s="9">
        <v>26915</v>
      </c>
      <c r="F339" s="9">
        <v>26266</v>
      </c>
      <c r="G339" s="9">
        <f t="shared" si="26"/>
        <v>53181</v>
      </c>
      <c r="H339" s="9">
        <v>37397</v>
      </c>
      <c r="I339" s="9">
        <v>5136</v>
      </c>
      <c r="J339" s="9">
        <v>85</v>
      </c>
      <c r="K339" s="9">
        <v>124</v>
      </c>
      <c r="L339" s="9">
        <f t="shared" si="28"/>
        <v>209</v>
      </c>
      <c r="M339" s="9">
        <f t="shared" si="31"/>
        <v>27000</v>
      </c>
      <c r="N339" s="9">
        <f t="shared" si="31"/>
        <v>26390</v>
      </c>
      <c r="O339" s="9">
        <f t="shared" si="25"/>
        <v>53390</v>
      </c>
      <c r="P339" s="9">
        <v>15302</v>
      </c>
      <c r="Q339" s="9">
        <v>26716</v>
      </c>
      <c r="R339" s="9">
        <v>26108</v>
      </c>
      <c r="S339" s="9">
        <f t="shared" si="29"/>
        <v>52824</v>
      </c>
      <c r="T339" s="9">
        <v>14987</v>
      </c>
      <c r="U339" s="9" t="s">
        <v>25</v>
      </c>
      <c r="V339" s="9" t="s">
        <v>30</v>
      </c>
    </row>
    <row r="340" spans="1:22">
      <c r="A340" s="4">
        <v>33177</v>
      </c>
      <c r="B340" s="9">
        <v>2</v>
      </c>
      <c r="C340" s="9">
        <v>11</v>
      </c>
      <c r="D340" s="6">
        <v>2</v>
      </c>
      <c r="E340" s="9">
        <v>26965</v>
      </c>
      <c r="F340" s="9">
        <v>26308</v>
      </c>
      <c r="G340" s="9">
        <f t="shared" si="26"/>
        <v>53273</v>
      </c>
      <c r="H340" s="9">
        <v>37510</v>
      </c>
      <c r="I340" s="9">
        <v>5173</v>
      </c>
      <c r="J340" s="9">
        <v>80</v>
      </c>
      <c r="K340" s="9">
        <v>125</v>
      </c>
      <c r="L340" s="9">
        <f t="shared" si="28"/>
        <v>205</v>
      </c>
      <c r="M340" s="9">
        <f t="shared" si="31"/>
        <v>27045</v>
      </c>
      <c r="N340" s="9">
        <f t="shared" si="31"/>
        <v>26433</v>
      </c>
      <c r="O340" s="9">
        <f t="shared" si="25"/>
        <v>53478</v>
      </c>
      <c r="P340" s="9">
        <v>15335</v>
      </c>
      <c r="Q340" s="9">
        <v>26761</v>
      </c>
      <c r="R340" s="9">
        <v>26151</v>
      </c>
      <c r="S340" s="9">
        <f t="shared" si="29"/>
        <v>52912</v>
      </c>
      <c r="T340" s="9">
        <v>15020</v>
      </c>
      <c r="U340" s="9" t="s">
        <v>25</v>
      </c>
    </row>
    <row r="341" spans="1:22">
      <c r="A341" s="4">
        <v>33207</v>
      </c>
      <c r="B341" s="9">
        <v>2</v>
      </c>
      <c r="C341" s="8">
        <v>12</v>
      </c>
      <c r="D341" s="6">
        <v>2</v>
      </c>
      <c r="E341" s="9">
        <v>26974</v>
      </c>
      <c r="F341" s="9">
        <v>26319</v>
      </c>
      <c r="G341" s="9">
        <f t="shared" si="26"/>
        <v>53293</v>
      </c>
      <c r="H341" s="9">
        <v>37552</v>
      </c>
      <c r="I341" s="9">
        <v>5192</v>
      </c>
      <c r="J341" s="9">
        <v>79</v>
      </c>
      <c r="K341" s="9">
        <v>123</v>
      </c>
      <c r="L341" s="9">
        <f t="shared" si="28"/>
        <v>202</v>
      </c>
      <c r="M341" s="9">
        <f t="shared" si="31"/>
        <v>27053</v>
      </c>
      <c r="N341" s="9">
        <f t="shared" si="31"/>
        <v>26442</v>
      </c>
      <c r="O341" s="9">
        <f t="shared" si="25"/>
        <v>53495</v>
      </c>
      <c r="P341" s="9">
        <v>15342</v>
      </c>
      <c r="Q341" s="9">
        <v>26769</v>
      </c>
      <c r="R341" s="9">
        <v>26160</v>
      </c>
      <c r="S341" s="9">
        <f t="shared" si="29"/>
        <v>52929</v>
      </c>
      <c r="T341" s="9">
        <v>15027</v>
      </c>
      <c r="U341" s="9" t="s">
        <v>25</v>
      </c>
    </row>
    <row r="342" spans="1:22">
      <c r="A342" s="4">
        <v>33238</v>
      </c>
      <c r="B342" s="9">
        <v>3</v>
      </c>
      <c r="C342" s="9">
        <v>1</v>
      </c>
      <c r="D342" s="6">
        <v>2</v>
      </c>
      <c r="E342" s="9">
        <v>27025</v>
      </c>
      <c r="F342" s="9">
        <v>26381</v>
      </c>
      <c r="G342" s="9">
        <f t="shared" si="26"/>
        <v>53406</v>
      </c>
      <c r="H342" s="9">
        <v>37640</v>
      </c>
      <c r="I342" s="9">
        <v>5211</v>
      </c>
      <c r="J342" s="9">
        <v>76</v>
      </c>
      <c r="K342" s="9">
        <v>121</v>
      </c>
      <c r="L342" s="9">
        <f t="shared" si="28"/>
        <v>197</v>
      </c>
      <c r="M342" s="9">
        <f t="shared" si="31"/>
        <v>27101</v>
      </c>
      <c r="N342" s="9">
        <f t="shared" si="31"/>
        <v>26502</v>
      </c>
      <c r="O342" s="9">
        <f t="shared" si="25"/>
        <v>53603</v>
      </c>
      <c r="P342" s="9">
        <v>15367</v>
      </c>
      <c r="Q342" s="9">
        <v>26877</v>
      </c>
      <c r="R342" s="9">
        <v>26154</v>
      </c>
      <c r="S342" s="9">
        <f t="shared" si="29"/>
        <v>53031</v>
      </c>
      <c r="T342" s="9">
        <v>15039</v>
      </c>
      <c r="U342" s="9" t="s">
        <v>25</v>
      </c>
    </row>
    <row r="343" spans="1:22">
      <c r="A343" s="4">
        <v>33269</v>
      </c>
      <c r="B343" s="9">
        <v>3</v>
      </c>
      <c r="C343" s="9">
        <v>2</v>
      </c>
      <c r="D343" s="6">
        <v>2</v>
      </c>
      <c r="E343" s="9">
        <v>27067</v>
      </c>
      <c r="F343" s="9">
        <v>26407</v>
      </c>
      <c r="G343" s="9">
        <f t="shared" si="26"/>
        <v>53474</v>
      </c>
      <c r="H343" s="9">
        <v>37721</v>
      </c>
      <c r="I343" s="9">
        <v>5236</v>
      </c>
      <c r="J343" s="9">
        <v>76</v>
      </c>
      <c r="K343" s="9">
        <v>122</v>
      </c>
      <c r="L343" s="9">
        <f t="shared" si="28"/>
        <v>198</v>
      </c>
      <c r="M343" s="9">
        <f t="shared" si="31"/>
        <v>27143</v>
      </c>
      <c r="N343" s="9">
        <f t="shared" si="31"/>
        <v>26529</v>
      </c>
      <c r="O343" s="9">
        <f t="shared" si="25"/>
        <v>53672</v>
      </c>
      <c r="P343" s="9">
        <v>15395</v>
      </c>
      <c r="Q343" s="9">
        <v>26919</v>
      </c>
      <c r="R343" s="9">
        <v>26181</v>
      </c>
      <c r="S343" s="9">
        <f t="shared" si="29"/>
        <v>53100</v>
      </c>
      <c r="T343" s="9">
        <v>15067</v>
      </c>
      <c r="U343" s="9" t="s">
        <v>25</v>
      </c>
    </row>
    <row r="344" spans="1:22">
      <c r="A344" s="4">
        <v>33297</v>
      </c>
      <c r="B344" s="9">
        <v>3</v>
      </c>
      <c r="C344" s="9">
        <v>3</v>
      </c>
      <c r="D344" s="6">
        <v>2</v>
      </c>
      <c r="E344" s="9">
        <v>27094</v>
      </c>
      <c r="F344" s="9">
        <v>26419</v>
      </c>
      <c r="G344" s="9">
        <f t="shared" si="26"/>
        <v>53513</v>
      </c>
      <c r="H344" s="9">
        <v>37782</v>
      </c>
      <c r="I344" s="9">
        <v>5257</v>
      </c>
      <c r="J344" s="9">
        <v>76</v>
      </c>
      <c r="K344" s="9">
        <v>113</v>
      </c>
      <c r="L344" s="9">
        <f t="shared" si="28"/>
        <v>189</v>
      </c>
      <c r="M344" s="9">
        <f t="shared" si="31"/>
        <v>27170</v>
      </c>
      <c r="N344" s="9">
        <f t="shared" si="31"/>
        <v>26532</v>
      </c>
      <c r="O344" s="9">
        <f t="shared" si="25"/>
        <v>53702</v>
      </c>
      <c r="P344" s="9">
        <v>15398</v>
      </c>
      <c r="Q344" s="9">
        <v>26946</v>
      </c>
      <c r="R344" s="9">
        <v>26184</v>
      </c>
      <c r="S344" s="9">
        <f t="shared" si="29"/>
        <v>53130</v>
      </c>
      <c r="T344" s="9">
        <v>15070</v>
      </c>
      <c r="U344" s="9" t="s">
        <v>25</v>
      </c>
    </row>
    <row r="345" spans="1:22">
      <c r="A345" s="4">
        <v>33328</v>
      </c>
      <c r="B345" s="9">
        <v>3</v>
      </c>
      <c r="C345" s="9">
        <v>4</v>
      </c>
      <c r="D345" s="6">
        <v>3</v>
      </c>
      <c r="E345" s="9">
        <v>27053</v>
      </c>
      <c r="F345" s="9">
        <v>26424</v>
      </c>
      <c r="G345" s="9">
        <f t="shared" si="26"/>
        <v>53477</v>
      </c>
      <c r="H345" s="9">
        <v>37809</v>
      </c>
      <c r="I345" s="9">
        <v>5286</v>
      </c>
      <c r="J345" s="9">
        <v>79</v>
      </c>
      <c r="K345" s="9">
        <v>123</v>
      </c>
      <c r="L345" s="9">
        <f t="shared" si="28"/>
        <v>202</v>
      </c>
      <c r="M345" s="9">
        <f t="shared" si="31"/>
        <v>27132</v>
      </c>
      <c r="N345" s="9">
        <f t="shared" si="31"/>
        <v>26547</v>
      </c>
      <c r="O345" s="9">
        <f t="shared" si="25"/>
        <v>53679</v>
      </c>
      <c r="P345" s="9">
        <v>15421</v>
      </c>
      <c r="Q345" s="9">
        <v>26908</v>
      </c>
      <c r="R345" s="9">
        <v>26199</v>
      </c>
      <c r="S345" s="9">
        <f t="shared" si="29"/>
        <v>53107</v>
      </c>
      <c r="T345" s="9">
        <v>15093</v>
      </c>
      <c r="U345" s="9" t="s">
        <v>25</v>
      </c>
      <c r="V345" s="9" t="s">
        <v>34</v>
      </c>
    </row>
    <row r="346" spans="1:22">
      <c r="A346" s="4">
        <v>33358</v>
      </c>
      <c r="B346" s="9">
        <v>3</v>
      </c>
      <c r="C346" s="9">
        <v>5</v>
      </c>
      <c r="D346" s="6">
        <v>3</v>
      </c>
      <c r="E346" s="9">
        <v>27139</v>
      </c>
      <c r="F346" s="9">
        <v>26511</v>
      </c>
      <c r="G346" s="9">
        <f t="shared" si="26"/>
        <v>53650</v>
      </c>
      <c r="H346" s="9">
        <v>37971</v>
      </c>
      <c r="I346" s="9">
        <v>5323</v>
      </c>
      <c r="J346" s="9">
        <v>81</v>
      </c>
      <c r="K346" s="9">
        <v>122</v>
      </c>
      <c r="L346" s="9">
        <f t="shared" si="28"/>
        <v>203</v>
      </c>
      <c r="M346" s="9">
        <f t="shared" si="31"/>
        <v>27220</v>
      </c>
      <c r="N346" s="9">
        <f t="shared" si="31"/>
        <v>26633</v>
      </c>
      <c r="O346" s="9">
        <f t="shared" si="25"/>
        <v>53853</v>
      </c>
      <c r="P346" s="9">
        <v>15520</v>
      </c>
      <c r="Q346" s="9">
        <v>26996</v>
      </c>
      <c r="R346" s="9">
        <v>26285</v>
      </c>
      <c r="S346" s="9">
        <f t="shared" si="29"/>
        <v>53281</v>
      </c>
      <c r="T346" s="9">
        <v>15192</v>
      </c>
      <c r="U346" s="9" t="s">
        <v>25</v>
      </c>
    </row>
    <row r="347" spans="1:22">
      <c r="A347" s="4">
        <v>33389</v>
      </c>
      <c r="B347" s="9">
        <v>3</v>
      </c>
      <c r="C347" s="9">
        <v>6</v>
      </c>
      <c r="D347" s="6">
        <v>3</v>
      </c>
      <c r="E347" s="9">
        <v>27169</v>
      </c>
      <c r="F347" s="9">
        <v>26523</v>
      </c>
      <c r="G347" s="9">
        <f t="shared" si="26"/>
        <v>53692</v>
      </c>
      <c r="H347" s="9">
        <v>38025</v>
      </c>
      <c r="I347" s="9">
        <v>5361</v>
      </c>
      <c r="J347" s="9">
        <v>81</v>
      </c>
      <c r="K347" s="9">
        <v>124</v>
      </c>
      <c r="L347" s="9">
        <f t="shared" si="28"/>
        <v>205</v>
      </c>
      <c r="M347" s="9">
        <f t="shared" si="31"/>
        <v>27250</v>
      </c>
      <c r="N347" s="9">
        <f t="shared" si="31"/>
        <v>26647</v>
      </c>
      <c r="O347" s="9">
        <f t="shared" si="25"/>
        <v>53897</v>
      </c>
      <c r="P347" s="9">
        <v>15559</v>
      </c>
      <c r="Q347" s="9">
        <v>27026</v>
      </c>
      <c r="R347" s="9">
        <v>26299</v>
      </c>
      <c r="S347" s="9">
        <f t="shared" si="29"/>
        <v>53325</v>
      </c>
      <c r="T347" s="9">
        <v>15231</v>
      </c>
      <c r="U347" s="9" t="s">
        <v>25</v>
      </c>
    </row>
    <row r="348" spans="1:22">
      <c r="A348" s="4">
        <v>33419</v>
      </c>
      <c r="B348" s="9">
        <v>3</v>
      </c>
      <c r="C348" s="9">
        <v>7</v>
      </c>
      <c r="D348" s="6">
        <v>3</v>
      </c>
      <c r="E348" s="9">
        <v>27216</v>
      </c>
      <c r="F348" s="9">
        <v>26545</v>
      </c>
      <c r="G348" s="9">
        <f t="shared" si="26"/>
        <v>53761</v>
      </c>
      <c r="H348" s="9">
        <v>38093</v>
      </c>
      <c r="I348" s="9">
        <v>5374</v>
      </c>
      <c r="J348" s="9">
        <v>83</v>
      </c>
      <c r="K348" s="9">
        <v>126</v>
      </c>
      <c r="L348" s="9">
        <f t="shared" si="28"/>
        <v>209</v>
      </c>
      <c r="M348" s="9">
        <f t="shared" si="31"/>
        <v>27299</v>
      </c>
      <c r="N348" s="9">
        <f t="shared" si="31"/>
        <v>26671</v>
      </c>
      <c r="O348" s="9">
        <f t="shared" si="25"/>
        <v>53970</v>
      </c>
      <c r="P348" s="9">
        <v>15610</v>
      </c>
      <c r="Q348" s="9">
        <v>27075</v>
      </c>
      <c r="R348" s="9">
        <v>26323</v>
      </c>
      <c r="S348" s="9">
        <f t="shared" si="29"/>
        <v>53398</v>
      </c>
      <c r="T348" s="9">
        <v>15282</v>
      </c>
      <c r="U348" s="9" t="s">
        <v>25</v>
      </c>
    </row>
    <row r="349" spans="1:22">
      <c r="A349" s="4">
        <v>33450</v>
      </c>
      <c r="B349" s="9">
        <v>3</v>
      </c>
      <c r="C349" s="9">
        <v>8</v>
      </c>
      <c r="D349" s="6">
        <v>3</v>
      </c>
      <c r="E349" s="9">
        <v>27296</v>
      </c>
      <c r="F349" s="9">
        <v>26605</v>
      </c>
      <c r="G349" s="9">
        <f t="shared" si="26"/>
        <v>53901</v>
      </c>
      <c r="H349" s="9">
        <v>38234</v>
      </c>
      <c r="I349" s="9">
        <v>5389</v>
      </c>
      <c r="J349" s="9">
        <v>80</v>
      </c>
      <c r="K349" s="9">
        <v>127</v>
      </c>
      <c r="L349" s="9">
        <f t="shared" si="28"/>
        <v>207</v>
      </c>
      <c r="M349" s="9">
        <f t="shared" si="31"/>
        <v>27376</v>
      </c>
      <c r="N349" s="9">
        <f t="shared" si="31"/>
        <v>26732</v>
      </c>
      <c r="O349" s="9">
        <f t="shared" si="25"/>
        <v>54108</v>
      </c>
      <c r="P349" s="9">
        <v>15670</v>
      </c>
      <c r="Q349" s="9">
        <v>27152</v>
      </c>
      <c r="R349" s="9">
        <v>26384</v>
      </c>
      <c r="S349" s="9">
        <f t="shared" si="29"/>
        <v>53536</v>
      </c>
      <c r="T349" s="9">
        <v>15342</v>
      </c>
      <c r="U349" s="9" t="s">
        <v>25</v>
      </c>
    </row>
    <row r="350" spans="1:22">
      <c r="A350" s="4">
        <v>33481</v>
      </c>
      <c r="B350" s="9">
        <v>3</v>
      </c>
      <c r="C350" s="9">
        <v>9</v>
      </c>
      <c r="D350" s="6">
        <v>3</v>
      </c>
      <c r="E350" s="9">
        <v>27415</v>
      </c>
      <c r="F350" s="9">
        <v>26671</v>
      </c>
      <c r="G350" s="9">
        <f t="shared" si="26"/>
        <v>54086</v>
      </c>
      <c r="H350" s="9">
        <v>38385</v>
      </c>
      <c r="I350" s="9">
        <v>5409</v>
      </c>
      <c r="J350" s="9">
        <v>81</v>
      </c>
      <c r="K350" s="9">
        <v>126</v>
      </c>
      <c r="L350" s="9">
        <f t="shared" si="28"/>
        <v>207</v>
      </c>
      <c r="M350" s="9">
        <f t="shared" si="31"/>
        <v>27496</v>
      </c>
      <c r="N350" s="9">
        <f t="shared" si="31"/>
        <v>26797</v>
      </c>
      <c r="O350" s="9">
        <f t="shared" si="25"/>
        <v>54293</v>
      </c>
      <c r="P350" s="9">
        <v>15739</v>
      </c>
      <c r="Q350" s="9">
        <v>27272</v>
      </c>
      <c r="R350" s="9">
        <v>26449</v>
      </c>
      <c r="S350" s="9">
        <f t="shared" si="29"/>
        <v>53721</v>
      </c>
      <c r="T350" s="9">
        <v>15411</v>
      </c>
      <c r="U350" s="9" t="s">
        <v>25</v>
      </c>
    </row>
    <row r="351" spans="1:22">
      <c r="A351" s="4">
        <v>33511</v>
      </c>
      <c r="B351" s="9">
        <v>3</v>
      </c>
      <c r="C351" s="9">
        <v>10</v>
      </c>
      <c r="D351" s="6">
        <v>3</v>
      </c>
      <c r="E351" s="9">
        <v>27449</v>
      </c>
      <c r="F351" s="9">
        <v>26707</v>
      </c>
      <c r="G351" s="9">
        <f t="shared" si="26"/>
        <v>54156</v>
      </c>
      <c r="H351" s="9">
        <v>38476</v>
      </c>
      <c r="I351" s="9">
        <v>5420</v>
      </c>
      <c r="J351" s="9">
        <v>82</v>
      </c>
      <c r="K351" s="9">
        <v>124</v>
      </c>
      <c r="L351" s="9">
        <f t="shared" si="28"/>
        <v>206</v>
      </c>
      <c r="M351" s="9">
        <f t="shared" si="31"/>
        <v>27531</v>
      </c>
      <c r="N351" s="9">
        <f t="shared" si="31"/>
        <v>26831</v>
      </c>
      <c r="O351" s="9">
        <f t="shared" si="25"/>
        <v>54362</v>
      </c>
      <c r="P351" s="9">
        <v>15765</v>
      </c>
      <c r="Q351" s="9">
        <v>27306</v>
      </c>
      <c r="R351" s="9">
        <v>26484</v>
      </c>
      <c r="S351" s="9">
        <f t="shared" si="29"/>
        <v>53790</v>
      </c>
      <c r="T351" s="9">
        <v>15443</v>
      </c>
      <c r="U351" s="9" t="s">
        <v>25</v>
      </c>
    </row>
    <row r="352" spans="1:22">
      <c r="A352" s="4">
        <v>33542</v>
      </c>
      <c r="B352" s="9">
        <v>3</v>
      </c>
      <c r="C352" s="9">
        <v>11</v>
      </c>
      <c r="D352" s="6">
        <v>3</v>
      </c>
      <c r="E352" s="9">
        <v>27495</v>
      </c>
      <c r="F352" s="9">
        <v>26763</v>
      </c>
      <c r="G352" s="9">
        <f t="shared" si="26"/>
        <v>54258</v>
      </c>
      <c r="H352" s="9">
        <v>38552</v>
      </c>
      <c r="I352" s="9">
        <v>5437</v>
      </c>
      <c r="J352" s="9">
        <v>91</v>
      </c>
      <c r="K352" s="9">
        <v>136</v>
      </c>
      <c r="L352" s="9">
        <f t="shared" si="28"/>
        <v>227</v>
      </c>
      <c r="M352" s="9">
        <f t="shared" ref="M352:N371" si="32">E352+J352</f>
        <v>27586</v>
      </c>
      <c r="N352" s="9">
        <f t="shared" si="32"/>
        <v>26899</v>
      </c>
      <c r="O352" s="9">
        <f t="shared" ref="O352:O415" si="33">M352+N352</f>
        <v>54485</v>
      </c>
      <c r="P352" s="9">
        <v>15827</v>
      </c>
      <c r="Q352" s="9">
        <v>27361</v>
      </c>
      <c r="R352" s="9">
        <v>26552</v>
      </c>
      <c r="S352" s="9">
        <f t="shared" si="29"/>
        <v>53913</v>
      </c>
      <c r="T352" s="9">
        <v>15505</v>
      </c>
      <c r="U352" s="9" t="s">
        <v>25</v>
      </c>
    </row>
    <row r="353" spans="1:21">
      <c r="A353" s="4">
        <v>33572</v>
      </c>
      <c r="B353" s="9">
        <v>3</v>
      </c>
      <c r="C353" s="8">
        <v>12</v>
      </c>
      <c r="D353" s="6">
        <v>3</v>
      </c>
      <c r="E353" s="9">
        <v>27548</v>
      </c>
      <c r="F353" s="9">
        <v>26799</v>
      </c>
      <c r="G353" s="9">
        <f t="shared" si="26"/>
        <v>54347</v>
      </c>
      <c r="H353" s="9">
        <v>38623</v>
      </c>
      <c r="I353" s="9">
        <v>5465</v>
      </c>
      <c r="J353" s="9">
        <v>93</v>
      </c>
      <c r="K353" s="9">
        <v>142</v>
      </c>
      <c r="L353" s="9">
        <f t="shared" si="28"/>
        <v>235</v>
      </c>
      <c r="M353" s="9">
        <f t="shared" si="32"/>
        <v>27641</v>
      </c>
      <c r="N353" s="9">
        <f t="shared" si="32"/>
        <v>26941</v>
      </c>
      <c r="O353" s="9">
        <f t="shared" si="33"/>
        <v>54582</v>
      </c>
      <c r="P353" s="9">
        <v>15863</v>
      </c>
      <c r="Q353" s="9">
        <v>27416</v>
      </c>
      <c r="R353" s="9">
        <v>26594</v>
      </c>
      <c r="S353" s="9">
        <f t="shared" si="29"/>
        <v>54010</v>
      </c>
      <c r="T353" s="9">
        <v>15541</v>
      </c>
      <c r="U353" s="9" t="s">
        <v>25</v>
      </c>
    </row>
    <row r="354" spans="1:21">
      <c r="A354" s="4">
        <v>33603</v>
      </c>
      <c r="B354" s="9">
        <v>4</v>
      </c>
      <c r="C354" s="9">
        <v>1</v>
      </c>
      <c r="D354" s="6">
        <v>3</v>
      </c>
      <c r="E354" s="9">
        <v>27590</v>
      </c>
      <c r="F354" s="9">
        <v>26837</v>
      </c>
      <c r="G354" s="9">
        <f t="shared" si="26"/>
        <v>54427</v>
      </c>
      <c r="H354" s="9">
        <v>38700</v>
      </c>
      <c r="I354" s="9">
        <v>5475</v>
      </c>
      <c r="J354" s="9">
        <v>94</v>
      </c>
      <c r="K354" s="9">
        <v>142</v>
      </c>
      <c r="L354" s="9">
        <f t="shared" si="28"/>
        <v>236</v>
      </c>
      <c r="M354" s="9">
        <f t="shared" si="32"/>
        <v>27684</v>
      </c>
      <c r="N354" s="9">
        <f t="shared" si="32"/>
        <v>26979</v>
      </c>
      <c r="O354" s="9">
        <f t="shared" si="33"/>
        <v>54663</v>
      </c>
      <c r="P354" s="9">
        <v>15881</v>
      </c>
      <c r="Q354" s="9">
        <v>27459</v>
      </c>
      <c r="R354" s="9">
        <v>26632</v>
      </c>
      <c r="S354" s="9">
        <f t="shared" si="29"/>
        <v>54091</v>
      </c>
      <c r="T354" s="9">
        <v>15559</v>
      </c>
      <c r="U354" s="9" t="s">
        <v>25</v>
      </c>
    </row>
    <row r="355" spans="1:21">
      <c r="A355" s="4">
        <v>33634</v>
      </c>
      <c r="B355" s="9">
        <v>4</v>
      </c>
      <c r="C355" s="9">
        <v>2</v>
      </c>
      <c r="D355" s="6">
        <v>3</v>
      </c>
      <c r="E355" s="9">
        <v>27600</v>
      </c>
      <c r="F355" s="9">
        <v>26863</v>
      </c>
      <c r="G355" s="9">
        <f t="shared" si="26"/>
        <v>54463</v>
      </c>
      <c r="H355" s="9">
        <v>38792</v>
      </c>
      <c r="I355" s="9">
        <v>5506</v>
      </c>
      <c r="J355" s="9">
        <v>98</v>
      </c>
      <c r="K355" s="9">
        <v>144</v>
      </c>
      <c r="L355" s="9">
        <f t="shared" si="28"/>
        <v>242</v>
      </c>
      <c r="M355" s="9">
        <f t="shared" si="32"/>
        <v>27698</v>
      </c>
      <c r="N355" s="9">
        <f t="shared" si="32"/>
        <v>27007</v>
      </c>
      <c r="O355" s="9">
        <f t="shared" si="33"/>
        <v>54705</v>
      </c>
      <c r="P355" s="9">
        <v>15916</v>
      </c>
      <c r="Q355" s="9">
        <v>27473</v>
      </c>
      <c r="R355" s="9">
        <v>26660</v>
      </c>
      <c r="S355" s="9">
        <f t="shared" si="29"/>
        <v>54133</v>
      </c>
      <c r="T355" s="9">
        <v>15594</v>
      </c>
      <c r="U355" s="9" t="s">
        <v>25</v>
      </c>
    </row>
    <row r="356" spans="1:21">
      <c r="A356" s="4">
        <v>33663</v>
      </c>
      <c r="B356" s="9">
        <v>4</v>
      </c>
      <c r="C356" s="9">
        <v>3</v>
      </c>
      <c r="D356" s="6">
        <v>3</v>
      </c>
      <c r="E356" s="9">
        <v>27623</v>
      </c>
      <c r="F356" s="9">
        <v>26911</v>
      </c>
      <c r="G356" s="9">
        <f t="shared" ref="G356:G419" si="34">E356+F356</f>
        <v>54534</v>
      </c>
      <c r="H356" s="9">
        <v>38888</v>
      </c>
      <c r="I356" s="9">
        <v>5528</v>
      </c>
      <c r="J356" s="9">
        <v>105</v>
      </c>
      <c r="K356" s="9">
        <v>145</v>
      </c>
      <c r="L356" s="9">
        <f t="shared" si="28"/>
        <v>250</v>
      </c>
      <c r="M356" s="9">
        <f t="shared" si="32"/>
        <v>27728</v>
      </c>
      <c r="N356" s="9">
        <f t="shared" si="32"/>
        <v>27056</v>
      </c>
      <c r="O356" s="9">
        <f t="shared" si="33"/>
        <v>54784</v>
      </c>
      <c r="P356" s="9">
        <v>15960</v>
      </c>
      <c r="Q356" s="9">
        <v>27503</v>
      </c>
      <c r="R356" s="9">
        <v>26709</v>
      </c>
      <c r="S356" s="9">
        <f t="shared" si="29"/>
        <v>54212</v>
      </c>
      <c r="T356" s="9">
        <v>15638</v>
      </c>
      <c r="U356" s="9" t="s">
        <v>25</v>
      </c>
    </row>
    <row r="357" spans="1:21">
      <c r="A357" s="4">
        <v>33694</v>
      </c>
      <c r="B357" s="9">
        <v>4</v>
      </c>
      <c r="C357" s="9">
        <v>4</v>
      </c>
      <c r="D357" s="6">
        <v>4</v>
      </c>
      <c r="E357" s="9">
        <v>27595</v>
      </c>
      <c r="F357" s="9">
        <v>26967</v>
      </c>
      <c r="G357" s="9">
        <f t="shared" si="34"/>
        <v>54562</v>
      </c>
      <c r="H357" s="9">
        <v>38973</v>
      </c>
      <c r="I357" s="9">
        <v>5569</v>
      </c>
      <c r="J357" s="9">
        <v>101</v>
      </c>
      <c r="K357" s="9">
        <v>139</v>
      </c>
      <c r="L357" s="9">
        <f t="shared" si="28"/>
        <v>240</v>
      </c>
      <c r="M357" s="9">
        <f t="shared" si="32"/>
        <v>27696</v>
      </c>
      <c r="N357" s="9">
        <f t="shared" si="32"/>
        <v>27106</v>
      </c>
      <c r="O357" s="9">
        <f t="shared" si="33"/>
        <v>54802</v>
      </c>
      <c r="P357" s="9">
        <v>15983</v>
      </c>
      <c r="Q357" s="9">
        <v>27471</v>
      </c>
      <c r="R357" s="9">
        <v>26759</v>
      </c>
      <c r="S357" s="9">
        <f t="shared" si="29"/>
        <v>54230</v>
      </c>
      <c r="T357" s="9">
        <v>15661</v>
      </c>
      <c r="U357" s="9" t="s">
        <v>25</v>
      </c>
    </row>
    <row r="358" spans="1:21">
      <c r="A358" s="4">
        <v>33724</v>
      </c>
      <c r="B358" s="9">
        <v>4</v>
      </c>
      <c r="C358" s="9">
        <v>5</v>
      </c>
      <c r="D358" s="6">
        <v>4</v>
      </c>
      <c r="E358" s="9">
        <v>27790</v>
      </c>
      <c r="F358" s="9">
        <v>27042</v>
      </c>
      <c r="G358" s="9">
        <f t="shared" si="34"/>
        <v>54832</v>
      </c>
      <c r="H358" s="9">
        <v>39219</v>
      </c>
      <c r="I358" s="9">
        <v>5593</v>
      </c>
      <c r="J358" s="9">
        <v>102</v>
      </c>
      <c r="K358" s="9">
        <v>151</v>
      </c>
      <c r="L358" s="9">
        <f t="shared" si="28"/>
        <v>253</v>
      </c>
      <c r="M358" s="9">
        <f t="shared" si="32"/>
        <v>27892</v>
      </c>
      <c r="N358" s="9">
        <f t="shared" si="32"/>
        <v>27193</v>
      </c>
      <c r="O358" s="9">
        <f t="shared" si="33"/>
        <v>55085</v>
      </c>
      <c r="P358" s="9">
        <v>16199</v>
      </c>
      <c r="Q358" s="9">
        <v>27667</v>
      </c>
      <c r="R358" s="9">
        <v>26846</v>
      </c>
      <c r="S358" s="9">
        <f t="shared" si="29"/>
        <v>54513</v>
      </c>
      <c r="T358" s="9">
        <v>15877</v>
      </c>
      <c r="U358" s="9" t="s">
        <v>25</v>
      </c>
    </row>
    <row r="359" spans="1:21">
      <c r="A359" s="4">
        <v>33755</v>
      </c>
      <c r="B359" s="9">
        <v>4</v>
      </c>
      <c r="C359" s="9">
        <v>6</v>
      </c>
      <c r="D359" s="6">
        <v>4</v>
      </c>
      <c r="E359" s="9">
        <v>27847</v>
      </c>
      <c r="F359" s="9">
        <v>27082</v>
      </c>
      <c r="G359" s="9">
        <f t="shared" si="34"/>
        <v>54929</v>
      </c>
      <c r="H359" s="9">
        <v>39312</v>
      </c>
      <c r="I359" s="9">
        <v>5620</v>
      </c>
      <c r="J359" s="9">
        <v>106</v>
      </c>
      <c r="K359" s="9">
        <v>158</v>
      </c>
      <c r="L359" s="9">
        <f t="shared" si="28"/>
        <v>264</v>
      </c>
      <c r="M359" s="9">
        <f t="shared" si="32"/>
        <v>27953</v>
      </c>
      <c r="N359" s="9">
        <f t="shared" si="32"/>
        <v>27240</v>
      </c>
      <c r="O359" s="9">
        <f t="shared" si="33"/>
        <v>55193</v>
      </c>
      <c r="P359" s="9">
        <v>16267</v>
      </c>
      <c r="Q359" s="9">
        <v>27728</v>
      </c>
      <c r="R359" s="9">
        <v>26893</v>
      </c>
      <c r="S359" s="9">
        <f t="shared" si="29"/>
        <v>54621</v>
      </c>
      <c r="T359" s="9">
        <v>15945</v>
      </c>
      <c r="U359" s="9" t="s">
        <v>25</v>
      </c>
    </row>
    <row r="360" spans="1:21">
      <c r="A360" s="4">
        <v>33785</v>
      </c>
      <c r="B360" s="9">
        <v>4</v>
      </c>
      <c r="C360" s="9">
        <v>7</v>
      </c>
      <c r="D360" s="6">
        <v>4</v>
      </c>
      <c r="E360" s="9">
        <v>27943</v>
      </c>
      <c r="F360" s="9">
        <v>27144</v>
      </c>
      <c r="G360" s="9">
        <f t="shared" si="34"/>
        <v>55087</v>
      </c>
      <c r="H360" s="9">
        <v>39452</v>
      </c>
      <c r="I360" s="9">
        <v>5636</v>
      </c>
      <c r="J360" s="9">
        <v>111</v>
      </c>
      <c r="K360" s="9">
        <v>155</v>
      </c>
      <c r="L360" s="9">
        <f t="shared" si="28"/>
        <v>266</v>
      </c>
      <c r="M360" s="9">
        <f t="shared" si="32"/>
        <v>28054</v>
      </c>
      <c r="N360" s="9">
        <f t="shared" si="32"/>
        <v>27299</v>
      </c>
      <c r="O360" s="9">
        <f t="shared" si="33"/>
        <v>55353</v>
      </c>
      <c r="P360" s="9">
        <v>16356</v>
      </c>
      <c r="Q360" s="9">
        <v>27829</v>
      </c>
      <c r="R360" s="9">
        <v>26952</v>
      </c>
      <c r="S360" s="9">
        <f t="shared" si="29"/>
        <v>54781</v>
      </c>
      <c r="T360" s="9">
        <v>16034</v>
      </c>
      <c r="U360" s="9" t="s">
        <v>25</v>
      </c>
    </row>
    <row r="361" spans="1:21">
      <c r="A361" s="4">
        <v>33816</v>
      </c>
      <c r="B361" s="9">
        <v>4</v>
      </c>
      <c r="C361" s="9">
        <v>8</v>
      </c>
      <c r="D361" s="6">
        <v>4</v>
      </c>
      <c r="E361" s="9">
        <v>28065</v>
      </c>
      <c r="F361" s="9">
        <v>27275</v>
      </c>
      <c r="G361" s="9">
        <f t="shared" si="34"/>
        <v>55340</v>
      </c>
      <c r="H361" s="9">
        <v>39694</v>
      </c>
      <c r="I361" s="9">
        <v>5655</v>
      </c>
      <c r="J361" s="9">
        <v>114</v>
      </c>
      <c r="K361" s="9">
        <v>168</v>
      </c>
      <c r="L361" s="9">
        <f t="shared" si="28"/>
        <v>282</v>
      </c>
      <c r="M361" s="9">
        <f t="shared" si="32"/>
        <v>28179</v>
      </c>
      <c r="N361" s="9">
        <f t="shared" si="32"/>
        <v>27443</v>
      </c>
      <c r="O361" s="9">
        <f t="shared" si="33"/>
        <v>55622</v>
      </c>
      <c r="P361" s="9">
        <v>16478</v>
      </c>
      <c r="Q361" s="9">
        <v>27954</v>
      </c>
      <c r="R361" s="9">
        <v>27096</v>
      </c>
      <c r="S361" s="9">
        <f t="shared" si="29"/>
        <v>55050</v>
      </c>
      <c r="T361" s="9">
        <v>16156</v>
      </c>
      <c r="U361" s="9" t="s">
        <v>25</v>
      </c>
    </row>
    <row r="362" spans="1:21">
      <c r="A362" s="4">
        <v>33847</v>
      </c>
      <c r="B362" s="9">
        <v>4</v>
      </c>
      <c r="C362" s="9">
        <v>9</v>
      </c>
      <c r="D362" s="6">
        <v>4</v>
      </c>
      <c r="E362" s="9">
        <v>28175</v>
      </c>
      <c r="F362" s="9">
        <v>27357</v>
      </c>
      <c r="G362" s="9">
        <f t="shared" si="34"/>
        <v>55532</v>
      </c>
      <c r="H362" s="9">
        <v>39859</v>
      </c>
      <c r="I362" s="9">
        <v>5672</v>
      </c>
      <c r="J362" s="9">
        <v>115</v>
      </c>
      <c r="K362" s="9">
        <v>164</v>
      </c>
      <c r="L362" s="9">
        <f t="shared" si="28"/>
        <v>279</v>
      </c>
      <c r="M362" s="9">
        <f t="shared" si="32"/>
        <v>28290</v>
      </c>
      <c r="N362" s="9">
        <f t="shared" si="32"/>
        <v>27521</v>
      </c>
      <c r="O362" s="9">
        <f t="shared" si="33"/>
        <v>55811</v>
      </c>
      <c r="P362" s="9">
        <v>16550</v>
      </c>
      <c r="Q362" s="9">
        <v>28065</v>
      </c>
      <c r="R362" s="9">
        <v>27174</v>
      </c>
      <c r="S362" s="9">
        <f t="shared" si="29"/>
        <v>55239</v>
      </c>
      <c r="T362" s="9">
        <v>16228</v>
      </c>
      <c r="U362" s="9" t="s">
        <v>25</v>
      </c>
    </row>
    <row r="363" spans="1:21">
      <c r="A363" s="4">
        <v>33877</v>
      </c>
      <c r="B363" s="9">
        <v>4</v>
      </c>
      <c r="C363" s="9">
        <v>10</v>
      </c>
      <c r="D363" s="6">
        <v>4</v>
      </c>
      <c r="E363" s="9">
        <v>28217</v>
      </c>
      <c r="F363" s="9">
        <v>27394</v>
      </c>
      <c r="G363" s="9">
        <f t="shared" si="34"/>
        <v>55611</v>
      </c>
      <c r="H363" s="9">
        <v>39958</v>
      </c>
      <c r="I363" s="9">
        <v>5695</v>
      </c>
      <c r="J363" s="9">
        <v>114</v>
      </c>
      <c r="K363" s="9">
        <v>159</v>
      </c>
      <c r="L363" s="9">
        <f t="shared" si="28"/>
        <v>273</v>
      </c>
      <c r="M363" s="9">
        <f t="shared" si="32"/>
        <v>28331</v>
      </c>
      <c r="N363" s="9">
        <f t="shared" si="32"/>
        <v>27553</v>
      </c>
      <c r="O363" s="9">
        <f t="shared" si="33"/>
        <v>55884</v>
      </c>
      <c r="P363" s="9">
        <v>16587</v>
      </c>
      <c r="Q363" s="9">
        <v>28106</v>
      </c>
      <c r="R363" s="9">
        <v>27206</v>
      </c>
      <c r="S363" s="9">
        <f t="shared" si="29"/>
        <v>55312</v>
      </c>
      <c r="T363" s="9">
        <v>16265</v>
      </c>
      <c r="U363" s="9" t="s">
        <v>25</v>
      </c>
    </row>
    <row r="364" spans="1:21">
      <c r="A364" s="4">
        <v>33908</v>
      </c>
      <c r="B364" s="9">
        <v>4</v>
      </c>
      <c r="C364" s="9">
        <v>11</v>
      </c>
      <c r="D364" s="6">
        <v>4</v>
      </c>
      <c r="E364" s="9">
        <v>28258</v>
      </c>
      <c r="F364" s="9">
        <v>27442</v>
      </c>
      <c r="G364" s="9">
        <f t="shared" si="34"/>
        <v>55700</v>
      </c>
      <c r="H364" s="9">
        <v>40069</v>
      </c>
      <c r="I364" s="9">
        <v>5716</v>
      </c>
      <c r="J364" s="9">
        <v>113</v>
      </c>
      <c r="K364" s="9">
        <v>161</v>
      </c>
      <c r="L364" s="9">
        <f t="shared" si="28"/>
        <v>274</v>
      </c>
      <c r="M364" s="9">
        <f t="shared" si="32"/>
        <v>28371</v>
      </c>
      <c r="N364" s="9">
        <f t="shared" si="32"/>
        <v>27603</v>
      </c>
      <c r="O364" s="9">
        <f t="shared" si="33"/>
        <v>55974</v>
      </c>
      <c r="P364" s="9">
        <v>16626</v>
      </c>
      <c r="Q364" s="9">
        <v>28146</v>
      </c>
      <c r="R364" s="9">
        <v>27256</v>
      </c>
      <c r="S364" s="9">
        <f t="shared" si="29"/>
        <v>55402</v>
      </c>
      <c r="T364" s="9">
        <v>16304</v>
      </c>
      <c r="U364" s="9" t="s">
        <v>25</v>
      </c>
    </row>
    <row r="365" spans="1:21">
      <c r="A365" s="4">
        <v>33938</v>
      </c>
      <c r="B365" s="9">
        <v>4</v>
      </c>
      <c r="C365" s="8">
        <v>12</v>
      </c>
      <c r="D365" s="6">
        <v>4</v>
      </c>
      <c r="E365" s="9">
        <v>28287</v>
      </c>
      <c r="F365" s="9">
        <v>27509</v>
      </c>
      <c r="G365" s="9">
        <f t="shared" si="34"/>
        <v>55796</v>
      </c>
      <c r="H365" s="9">
        <v>40165</v>
      </c>
      <c r="I365" s="9">
        <v>5731</v>
      </c>
      <c r="J365" s="9">
        <v>113</v>
      </c>
      <c r="K365" s="9">
        <v>159</v>
      </c>
      <c r="L365" s="9">
        <f t="shared" si="28"/>
        <v>272</v>
      </c>
      <c r="M365" s="9">
        <f t="shared" si="32"/>
        <v>28400</v>
      </c>
      <c r="N365" s="9">
        <f t="shared" si="32"/>
        <v>27668</v>
      </c>
      <c r="O365" s="9">
        <f t="shared" si="33"/>
        <v>56068</v>
      </c>
      <c r="P365" s="9">
        <v>16664</v>
      </c>
      <c r="Q365" s="9">
        <v>28175</v>
      </c>
      <c r="R365" s="9">
        <v>27321</v>
      </c>
      <c r="S365" s="9">
        <f t="shared" si="29"/>
        <v>55496</v>
      </c>
      <c r="T365" s="9">
        <v>16342</v>
      </c>
      <c r="U365" s="9" t="s">
        <v>25</v>
      </c>
    </row>
    <row r="366" spans="1:21">
      <c r="A366" s="4">
        <v>33969</v>
      </c>
      <c r="B366" s="9">
        <v>5</v>
      </c>
      <c r="C366" s="9">
        <v>1</v>
      </c>
      <c r="D366" s="6">
        <v>4</v>
      </c>
      <c r="E366" s="9">
        <v>28333</v>
      </c>
      <c r="F366" s="9">
        <v>27540</v>
      </c>
      <c r="G366" s="9">
        <f t="shared" si="34"/>
        <v>55873</v>
      </c>
      <c r="H366" s="9">
        <v>40269</v>
      </c>
      <c r="I366" s="9">
        <v>5736</v>
      </c>
      <c r="J366" s="9">
        <v>112</v>
      </c>
      <c r="K366" s="9">
        <v>159</v>
      </c>
      <c r="L366" s="9">
        <f t="shared" si="28"/>
        <v>271</v>
      </c>
      <c r="M366" s="9">
        <f t="shared" si="32"/>
        <v>28445</v>
      </c>
      <c r="N366" s="9">
        <f t="shared" si="32"/>
        <v>27699</v>
      </c>
      <c r="O366" s="9">
        <f t="shared" si="33"/>
        <v>56144</v>
      </c>
      <c r="P366" s="9">
        <v>16690</v>
      </c>
      <c r="Q366" s="9">
        <v>28220</v>
      </c>
      <c r="R366" s="9">
        <v>27352</v>
      </c>
      <c r="S366" s="9">
        <f t="shared" si="29"/>
        <v>55572</v>
      </c>
      <c r="T366" s="9">
        <v>16368</v>
      </c>
      <c r="U366" s="9" t="s">
        <v>25</v>
      </c>
    </row>
    <row r="367" spans="1:21">
      <c r="A367" s="4">
        <v>34000</v>
      </c>
      <c r="B367" s="9">
        <v>5</v>
      </c>
      <c r="C367" s="9">
        <v>2</v>
      </c>
      <c r="D367" s="6">
        <v>4</v>
      </c>
      <c r="E367" s="9">
        <v>28335</v>
      </c>
      <c r="F367" s="9">
        <v>27562</v>
      </c>
      <c r="G367" s="9">
        <f t="shared" si="34"/>
        <v>55897</v>
      </c>
      <c r="H367" s="9">
        <v>40315</v>
      </c>
      <c r="I367" s="9">
        <v>5761</v>
      </c>
      <c r="J367" s="9">
        <v>111</v>
      </c>
      <c r="K367" s="9">
        <v>164</v>
      </c>
      <c r="L367" s="9">
        <f t="shared" si="28"/>
        <v>275</v>
      </c>
      <c r="M367" s="9">
        <f t="shared" si="32"/>
        <v>28446</v>
      </c>
      <c r="N367" s="9">
        <f t="shared" si="32"/>
        <v>27726</v>
      </c>
      <c r="O367" s="9">
        <f t="shared" si="33"/>
        <v>56172</v>
      </c>
      <c r="P367" s="9">
        <v>16704</v>
      </c>
      <c r="Q367" s="9">
        <v>28221</v>
      </c>
      <c r="R367" s="9">
        <v>27379</v>
      </c>
      <c r="S367" s="9">
        <f t="shared" si="29"/>
        <v>55600</v>
      </c>
      <c r="T367" s="9">
        <v>16382</v>
      </c>
      <c r="U367" s="9" t="s">
        <v>25</v>
      </c>
    </row>
    <row r="368" spans="1:21">
      <c r="A368" s="4">
        <v>34028</v>
      </c>
      <c r="B368" s="9">
        <v>5</v>
      </c>
      <c r="C368" s="9">
        <v>3</v>
      </c>
      <c r="D368" s="6">
        <v>4</v>
      </c>
      <c r="E368" s="9">
        <v>28382</v>
      </c>
      <c r="F368" s="9">
        <v>27597</v>
      </c>
      <c r="G368" s="9">
        <f t="shared" si="34"/>
        <v>55979</v>
      </c>
      <c r="H368" s="9">
        <v>40422</v>
      </c>
      <c r="I368" s="9">
        <v>5793</v>
      </c>
      <c r="J368" s="9">
        <v>112</v>
      </c>
      <c r="K368" s="9">
        <v>168</v>
      </c>
      <c r="L368" s="9">
        <f t="shared" ref="L368:L431" si="35">J368+K368</f>
        <v>280</v>
      </c>
      <c r="M368" s="9">
        <f t="shared" si="32"/>
        <v>28494</v>
      </c>
      <c r="N368" s="9">
        <f t="shared" si="32"/>
        <v>27765</v>
      </c>
      <c r="O368" s="9">
        <f t="shared" si="33"/>
        <v>56259</v>
      </c>
      <c r="P368" s="9">
        <v>16761</v>
      </c>
      <c r="Q368" s="9">
        <v>28269</v>
      </c>
      <c r="R368" s="9">
        <v>27418</v>
      </c>
      <c r="S368" s="9">
        <f t="shared" si="29"/>
        <v>55687</v>
      </c>
      <c r="T368" s="9">
        <v>16439</v>
      </c>
      <c r="U368" s="9" t="s">
        <v>25</v>
      </c>
    </row>
    <row r="369" spans="1:21">
      <c r="A369" s="4">
        <v>34059</v>
      </c>
      <c r="B369" s="9">
        <v>5</v>
      </c>
      <c r="C369" s="9">
        <v>4</v>
      </c>
      <c r="D369" s="6">
        <v>5</v>
      </c>
      <c r="E369" s="9">
        <v>28377</v>
      </c>
      <c r="F369" s="9">
        <v>27614</v>
      </c>
      <c r="G369" s="9">
        <f t="shared" si="34"/>
        <v>55991</v>
      </c>
      <c r="H369" s="9">
        <v>40470</v>
      </c>
      <c r="I369" s="9">
        <v>5838</v>
      </c>
      <c r="J369" s="9">
        <v>112</v>
      </c>
      <c r="K369" s="9">
        <v>166</v>
      </c>
      <c r="L369" s="9">
        <f t="shared" si="35"/>
        <v>278</v>
      </c>
      <c r="M369" s="9">
        <f t="shared" si="32"/>
        <v>28489</v>
      </c>
      <c r="N369" s="9">
        <f t="shared" si="32"/>
        <v>27780</v>
      </c>
      <c r="O369" s="9">
        <f t="shared" si="33"/>
        <v>56269</v>
      </c>
      <c r="P369" s="9">
        <v>16802</v>
      </c>
      <c r="Q369" s="9">
        <v>28264</v>
      </c>
      <c r="R369" s="9">
        <v>27433</v>
      </c>
      <c r="S369" s="9">
        <f t="shared" si="29"/>
        <v>55697</v>
      </c>
      <c r="T369" s="9">
        <v>16480</v>
      </c>
      <c r="U369" s="9" t="s">
        <v>25</v>
      </c>
    </row>
    <row r="370" spans="1:21">
      <c r="A370" s="4">
        <v>34089</v>
      </c>
      <c r="B370" s="9">
        <v>5</v>
      </c>
      <c r="C370" s="9">
        <v>5</v>
      </c>
      <c r="D370" s="6">
        <v>5</v>
      </c>
      <c r="E370" s="9">
        <v>28421</v>
      </c>
      <c r="F370" s="9">
        <v>27671</v>
      </c>
      <c r="G370" s="9">
        <f t="shared" si="34"/>
        <v>56092</v>
      </c>
      <c r="H370" s="9">
        <v>40617</v>
      </c>
      <c r="I370" s="9">
        <v>5870</v>
      </c>
      <c r="J370" s="9">
        <v>111</v>
      </c>
      <c r="K370" s="9">
        <v>165</v>
      </c>
      <c r="L370" s="9">
        <f t="shared" si="35"/>
        <v>276</v>
      </c>
      <c r="M370" s="9">
        <f t="shared" si="32"/>
        <v>28532</v>
      </c>
      <c r="N370" s="9">
        <f t="shared" si="32"/>
        <v>27836</v>
      </c>
      <c r="O370" s="9">
        <f t="shared" si="33"/>
        <v>56368</v>
      </c>
      <c r="P370" s="9">
        <v>16892</v>
      </c>
      <c r="Q370" s="9">
        <v>28307</v>
      </c>
      <c r="R370" s="9">
        <v>27489</v>
      </c>
      <c r="S370" s="9">
        <f t="shared" ref="S370:S433" si="36">Q370+R370</f>
        <v>55796</v>
      </c>
      <c r="T370" s="9">
        <v>16570</v>
      </c>
      <c r="U370" s="9" t="s">
        <v>25</v>
      </c>
    </row>
    <row r="371" spans="1:21">
      <c r="A371" s="4">
        <v>34120</v>
      </c>
      <c r="B371" s="9">
        <v>5</v>
      </c>
      <c r="C371" s="9">
        <v>6</v>
      </c>
      <c r="D371" s="6">
        <v>5</v>
      </c>
      <c r="E371" s="9">
        <v>28486</v>
      </c>
      <c r="F371" s="9">
        <v>27716</v>
      </c>
      <c r="G371" s="9">
        <f t="shared" si="34"/>
        <v>56202</v>
      </c>
      <c r="H371" s="9">
        <v>40726</v>
      </c>
      <c r="I371" s="9">
        <v>5886</v>
      </c>
      <c r="J371" s="9">
        <v>115</v>
      </c>
      <c r="K371" s="9">
        <v>170</v>
      </c>
      <c r="L371" s="9">
        <f t="shared" si="35"/>
        <v>285</v>
      </c>
      <c r="M371" s="9">
        <f t="shared" si="32"/>
        <v>28601</v>
      </c>
      <c r="N371" s="9">
        <f t="shared" si="32"/>
        <v>27886</v>
      </c>
      <c r="O371" s="9">
        <f t="shared" si="33"/>
        <v>56487</v>
      </c>
      <c r="P371" s="9">
        <v>16951</v>
      </c>
      <c r="Q371" s="9">
        <v>28376</v>
      </c>
      <c r="R371" s="9">
        <v>27539</v>
      </c>
      <c r="S371" s="9">
        <f t="shared" si="36"/>
        <v>55915</v>
      </c>
      <c r="T371" s="9">
        <v>16629</v>
      </c>
      <c r="U371" s="9" t="s">
        <v>25</v>
      </c>
    </row>
    <row r="372" spans="1:21">
      <c r="A372" s="4">
        <v>34150</v>
      </c>
      <c r="B372" s="9">
        <v>5</v>
      </c>
      <c r="C372" s="9">
        <v>7</v>
      </c>
      <c r="D372" s="6">
        <v>5</v>
      </c>
      <c r="E372" s="9">
        <v>28538</v>
      </c>
      <c r="F372" s="9">
        <v>27748</v>
      </c>
      <c r="G372" s="9">
        <f t="shared" si="34"/>
        <v>56286</v>
      </c>
      <c r="H372" s="9">
        <v>40827</v>
      </c>
      <c r="I372" s="9">
        <v>5906</v>
      </c>
      <c r="J372" s="9">
        <v>117</v>
      </c>
      <c r="K372" s="9">
        <v>168</v>
      </c>
      <c r="L372" s="9">
        <f t="shared" si="35"/>
        <v>285</v>
      </c>
      <c r="M372" s="9">
        <f t="shared" ref="M372:N408" si="37">E372+J372</f>
        <v>28655</v>
      </c>
      <c r="N372" s="9">
        <f t="shared" si="37"/>
        <v>27916</v>
      </c>
      <c r="O372" s="9">
        <f t="shared" si="33"/>
        <v>56571</v>
      </c>
      <c r="P372" s="9">
        <v>17011</v>
      </c>
      <c r="Q372" s="9">
        <v>28430</v>
      </c>
      <c r="R372" s="9">
        <v>27569</v>
      </c>
      <c r="S372" s="9">
        <f t="shared" si="36"/>
        <v>55999</v>
      </c>
      <c r="T372" s="9">
        <v>16689</v>
      </c>
      <c r="U372" s="9" t="s">
        <v>25</v>
      </c>
    </row>
    <row r="373" spans="1:21">
      <c r="A373" s="4">
        <v>34181</v>
      </c>
      <c r="B373" s="9">
        <v>5</v>
      </c>
      <c r="C373" s="9">
        <v>8</v>
      </c>
      <c r="D373" s="6">
        <v>5</v>
      </c>
      <c r="E373" s="9">
        <v>28553</v>
      </c>
      <c r="F373" s="9">
        <v>27783</v>
      </c>
      <c r="G373" s="9">
        <f t="shared" si="34"/>
        <v>56336</v>
      </c>
      <c r="H373" s="9">
        <v>40907</v>
      </c>
      <c r="I373" s="9">
        <v>5945</v>
      </c>
      <c r="J373" s="9">
        <v>114</v>
      </c>
      <c r="K373" s="9">
        <v>166</v>
      </c>
      <c r="L373" s="9">
        <f t="shared" si="35"/>
        <v>280</v>
      </c>
      <c r="M373" s="9">
        <f t="shared" si="37"/>
        <v>28667</v>
      </c>
      <c r="N373" s="9">
        <f t="shared" si="37"/>
        <v>27949</v>
      </c>
      <c r="O373" s="9">
        <f t="shared" si="33"/>
        <v>56616</v>
      </c>
      <c r="P373" s="9">
        <v>17050</v>
      </c>
      <c r="Q373" s="9">
        <v>28442</v>
      </c>
      <c r="R373" s="9">
        <v>27602</v>
      </c>
      <c r="S373" s="9">
        <f t="shared" si="36"/>
        <v>56044</v>
      </c>
      <c r="T373" s="9">
        <v>16728</v>
      </c>
      <c r="U373" s="9" t="s">
        <v>25</v>
      </c>
    </row>
    <row r="374" spans="1:21">
      <c r="A374" s="4">
        <v>34212</v>
      </c>
      <c r="B374" s="9">
        <v>5</v>
      </c>
      <c r="C374" s="9">
        <v>9</v>
      </c>
      <c r="D374" s="6">
        <v>5</v>
      </c>
      <c r="E374" s="9">
        <v>28548</v>
      </c>
      <c r="F374" s="9">
        <v>27797</v>
      </c>
      <c r="G374" s="9">
        <f t="shared" si="34"/>
        <v>56345</v>
      </c>
      <c r="H374" s="9">
        <v>40976</v>
      </c>
      <c r="I374" s="9">
        <v>5944</v>
      </c>
      <c r="J374" s="9">
        <v>119</v>
      </c>
      <c r="K374" s="9">
        <v>170</v>
      </c>
      <c r="L374" s="9">
        <f t="shared" si="35"/>
        <v>289</v>
      </c>
      <c r="M374" s="9">
        <f t="shared" si="37"/>
        <v>28667</v>
      </c>
      <c r="N374" s="9">
        <f t="shared" si="37"/>
        <v>27967</v>
      </c>
      <c r="O374" s="9">
        <f t="shared" si="33"/>
        <v>56634</v>
      </c>
      <c r="P374" s="9">
        <v>17067</v>
      </c>
      <c r="Q374" s="9">
        <v>28442</v>
      </c>
      <c r="R374" s="9">
        <v>27620</v>
      </c>
      <c r="S374" s="9">
        <f t="shared" si="36"/>
        <v>56062</v>
      </c>
      <c r="T374" s="9">
        <v>16745</v>
      </c>
      <c r="U374" s="9" t="s">
        <v>25</v>
      </c>
    </row>
    <row r="375" spans="1:21">
      <c r="A375" s="4">
        <v>34242</v>
      </c>
      <c r="B375" s="9">
        <v>5</v>
      </c>
      <c r="C375" s="9">
        <v>10</v>
      </c>
      <c r="D375" s="6">
        <v>5</v>
      </c>
      <c r="E375" s="9">
        <v>28593</v>
      </c>
      <c r="F375" s="9">
        <v>27816</v>
      </c>
      <c r="G375" s="9">
        <f t="shared" si="34"/>
        <v>56409</v>
      </c>
      <c r="H375" s="9">
        <v>41037</v>
      </c>
      <c r="I375" s="9">
        <v>5950</v>
      </c>
      <c r="J375" s="9">
        <v>123</v>
      </c>
      <c r="K375" s="9">
        <v>165</v>
      </c>
      <c r="L375" s="9">
        <f t="shared" si="35"/>
        <v>288</v>
      </c>
      <c r="M375" s="9">
        <f t="shared" si="37"/>
        <v>28716</v>
      </c>
      <c r="N375" s="9">
        <f t="shared" si="37"/>
        <v>27981</v>
      </c>
      <c r="O375" s="9">
        <f t="shared" si="33"/>
        <v>56697</v>
      </c>
      <c r="P375" s="9">
        <v>17099</v>
      </c>
      <c r="Q375" s="9">
        <v>28491</v>
      </c>
      <c r="R375" s="9">
        <v>27634</v>
      </c>
      <c r="S375" s="9">
        <f t="shared" si="36"/>
        <v>56125</v>
      </c>
      <c r="T375" s="9">
        <v>16777</v>
      </c>
      <c r="U375" s="9" t="s">
        <v>25</v>
      </c>
    </row>
    <row r="376" spans="1:21">
      <c r="A376" s="4">
        <v>34273</v>
      </c>
      <c r="B376" s="9">
        <v>5</v>
      </c>
      <c r="C376" s="9">
        <v>11</v>
      </c>
      <c r="D376" s="6">
        <v>5</v>
      </c>
      <c r="E376" s="9">
        <v>28682</v>
      </c>
      <c r="F376" s="9">
        <v>27852</v>
      </c>
      <c r="G376" s="9">
        <f t="shared" si="34"/>
        <v>56534</v>
      </c>
      <c r="H376" s="9">
        <v>41166</v>
      </c>
      <c r="I376" s="9">
        <v>5980</v>
      </c>
      <c r="J376" s="9">
        <v>122</v>
      </c>
      <c r="K376" s="9">
        <v>173</v>
      </c>
      <c r="L376" s="9">
        <f t="shared" si="35"/>
        <v>295</v>
      </c>
      <c r="M376" s="9">
        <f t="shared" si="37"/>
        <v>28804</v>
      </c>
      <c r="N376" s="9">
        <f t="shared" si="37"/>
        <v>28025</v>
      </c>
      <c r="O376" s="9">
        <f t="shared" si="33"/>
        <v>56829</v>
      </c>
      <c r="P376" s="9">
        <v>17152</v>
      </c>
      <c r="Q376" s="9">
        <v>28579</v>
      </c>
      <c r="R376" s="9">
        <v>27678</v>
      </c>
      <c r="S376" s="9">
        <f t="shared" si="36"/>
        <v>56257</v>
      </c>
      <c r="T376" s="9">
        <v>16830</v>
      </c>
      <c r="U376" s="9" t="s">
        <v>25</v>
      </c>
    </row>
    <row r="377" spans="1:21">
      <c r="A377" s="4">
        <v>34303</v>
      </c>
      <c r="B377" s="9">
        <v>5</v>
      </c>
      <c r="C377" s="8">
        <v>12</v>
      </c>
      <c r="D377" s="6">
        <v>5</v>
      </c>
      <c r="E377" s="9">
        <v>28707</v>
      </c>
      <c r="F377" s="9">
        <v>27886</v>
      </c>
      <c r="G377" s="9">
        <f t="shared" si="34"/>
        <v>56593</v>
      </c>
      <c r="H377" s="9">
        <v>41249</v>
      </c>
      <c r="I377" s="9">
        <v>5996</v>
      </c>
      <c r="J377" s="9">
        <v>123</v>
      </c>
      <c r="K377" s="9">
        <v>178</v>
      </c>
      <c r="L377" s="9">
        <f t="shared" si="35"/>
        <v>301</v>
      </c>
      <c r="M377" s="9">
        <f t="shared" si="37"/>
        <v>28830</v>
      </c>
      <c r="N377" s="9">
        <f t="shared" si="37"/>
        <v>28064</v>
      </c>
      <c r="O377" s="9">
        <f t="shared" si="33"/>
        <v>56894</v>
      </c>
      <c r="P377" s="9">
        <v>17184</v>
      </c>
      <c r="Q377" s="9">
        <v>28605</v>
      </c>
      <c r="R377" s="9">
        <v>27717</v>
      </c>
      <c r="S377" s="9">
        <f t="shared" si="36"/>
        <v>56322</v>
      </c>
      <c r="T377" s="9">
        <v>16862</v>
      </c>
      <c r="U377" s="9" t="s">
        <v>25</v>
      </c>
    </row>
    <row r="378" spans="1:21">
      <c r="A378" s="4">
        <v>34334</v>
      </c>
      <c r="B378" s="9">
        <v>6</v>
      </c>
      <c r="C378" s="9">
        <v>1</v>
      </c>
      <c r="D378" s="6">
        <v>5</v>
      </c>
      <c r="E378" s="9">
        <v>28740</v>
      </c>
      <c r="F378" s="9">
        <v>27905</v>
      </c>
      <c r="G378" s="9">
        <f t="shared" si="34"/>
        <v>56645</v>
      </c>
      <c r="H378" s="9">
        <v>41337</v>
      </c>
      <c r="I378" s="9">
        <v>6023</v>
      </c>
      <c r="J378" s="9">
        <v>123</v>
      </c>
      <c r="K378" s="9">
        <v>176</v>
      </c>
      <c r="L378" s="9">
        <f t="shared" si="35"/>
        <v>299</v>
      </c>
      <c r="M378" s="9">
        <f t="shared" si="37"/>
        <v>28863</v>
      </c>
      <c r="N378" s="9">
        <f t="shared" si="37"/>
        <v>28081</v>
      </c>
      <c r="O378" s="9">
        <f t="shared" si="33"/>
        <v>56944</v>
      </c>
      <c r="P378" s="9">
        <v>17209</v>
      </c>
      <c r="Q378" s="9">
        <v>28638</v>
      </c>
      <c r="R378" s="9">
        <v>27734</v>
      </c>
      <c r="S378" s="9">
        <f t="shared" si="36"/>
        <v>56372</v>
      </c>
      <c r="T378" s="9">
        <v>16887</v>
      </c>
      <c r="U378" s="9" t="s">
        <v>25</v>
      </c>
    </row>
    <row r="379" spans="1:21">
      <c r="A379" s="4">
        <v>34365</v>
      </c>
      <c r="B379" s="9">
        <v>6</v>
      </c>
      <c r="C379" s="9">
        <v>2</v>
      </c>
      <c r="D379" s="6">
        <v>5</v>
      </c>
      <c r="E379" s="9">
        <v>28746</v>
      </c>
      <c r="F379" s="9">
        <v>27910</v>
      </c>
      <c r="G379" s="9">
        <f t="shared" si="34"/>
        <v>56656</v>
      </c>
      <c r="H379" s="9">
        <v>41388</v>
      </c>
      <c r="I379" s="9">
        <v>6063</v>
      </c>
      <c r="J379" s="9">
        <v>126</v>
      </c>
      <c r="K379" s="9">
        <v>178</v>
      </c>
      <c r="L379" s="9">
        <f t="shared" si="35"/>
        <v>304</v>
      </c>
      <c r="M379" s="9">
        <f t="shared" si="37"/>
        <v>28872</v>
      </c>
      <c r="N379" s="9">
        <f t="shared" si="37"/>
        <v>28088</v>
      </c>
      <c r="O379" s="9">
        <f t="shared" si="33"/>
        <v>56960</v>
      </c>
      <c r="P379" s="9">
        <v>17215</v>
      </c>
      <c r="Q379" s="9">
        <v>28647</v>
      </c>
      <c r="R379" s="9">
        <v>27741</v>
      </c>
      <c r="S379" s="9">
        <f t="shared" si="36"/>
        <v>56388</v>
      </c>
      <c r="T379" s="9">
        <v>16893</v>
      </c>
      <c r="U379" s="9" t="s">
        <v>25</v>
      </c>
    </row>
    <row r="380" spans="1:21">
      <c r="A380" s="4">
        <v>34393</v>
      </c>
      <c r="B380" s="9">
        <v>6</v>
      </c>
      <c r="C380" s="9">
        <v>3</v>
      </c>
      <c r="D380" s="6">
        <v>5</v>
      </c>
      <c r="E380" s="9">
        <v>28789</v>
      </c>
      <c r="F380" s="9">
        <v>27931</v>
      </c>
      <c r="G380" s="9">
        <f t="shared" si="34"/>
        <v>56720</v>
      </c>
      <c r="H380" s="9">
        <v>41464</v>
      </c>
      <c r="I380" s="9">
        <v>6076</v>
      </c>
      <c r="J380" s="9">
        <v>124</v>
      </c>
      <c r="K380" s="9">
        <v>178</v>
      </c>
      <c r="L380" s="9">
        <f t="shared" si="35"/>
        <v>302</v>
      </c>
      <c r="M380" s="9">
        <f t="shared" si="37"/>
        <v>28913</v>
      </c>
      <c r="N380" s="9">
        <f t="shared" si="37"/>
        <v>28109</v>
      </c>
      <c r="O380" s="9">
        <f t="shared" si="33"/>
        <v>57022</v>
      </c>
      <c r="P380" s="9">
        <v>17225</v>
      </c>
      <c r="Q380" s="9">
        <v>28688</v>
      </c>
      <c r="R380" s="9">
        <v>27762</v>
      </c>
      <c r="S380" s="9">
        <f t="shared" si="36"/>
        <v>56450</v>
      </c>
      <c r="T380" s="9">
        <v>16903</v>
      </c>
      <c r="U380" s="9" t="s">
        <v>25</v>
      </c>
    </row>
    <row r="381" spans="1:21">
      <c r="A381" s="4">
        <v>34424</v>
      </c>
      <c r="B381" s="9">
        <v>6</v>
      </c>
      <c r="C381" s="9">
        <v>4</v>
      </c>
      <c r="D381" s="6">
        <v>6</v>
      </c>
      <c r="E381" s="9">
        <v>28767</v>
      </c>
      <c r="F381" s="9">
        <v>27916</v>
      </c>
      <c r="G381" s="9">
        <f t="shared" si="34"/>
        <v>56683</v>
      </c>
      <c r="H381" s="9">
        <v>41533</v>
      </c>
      <c r="I381" s="9">
        <v>6121</v>
      </c>
      <c r="J381" s="9">
        <v>131</v>
      </c>
      <c r="K381" s="9">
        <v>185</v>
      </c>
      <c r="L381" s="9">
        <f t="shared" si="35"/>
        <v>316</v>
      </c>
      <c r="M381" s="9">
        <f t="shared" si="37"/>
        <v>28898</v>
      </c>
      <c r="N381" s="9">
        <f t="shared" si="37"/>
        <v>28101</v>
      </c>
      <c r="O381" s="9">
        <f t="shared" si="33"/>
        <v>56999</v>
      </c>
      <c r="P381" s="9">
        <v>17255</v>
      </c>
      <c r="Q381" s="9">
        <v>28673</v>
      </c>
      <c r="R381" s="9">
        <v>27754</v>
      </c>
      <c r="S381" s="9">
        <f t="shared" si="36"/>
        <v>56427</v>
      </c>
      <c r="T381" s="9">
        <v>16933</v>
      </c>
      <c r="U381" s="9" t="s">
        <v>25</v>
      </c>
    </row>
    <row r="382" spans="1:21">
      <c r="A382" s="4">
        <v>34454</v>
      </c>
      <c r="B382" s="9">
        <v>6</v>
      </c>
      <c r="C382" s="9">
        <v>5</v>
      </c>
      <c r="D382" s="6">
        <v>6</v>
      </c>
      <c r="E382" s="9">
        <v>28833</v>
      </c>
      <c r="F382" s="9">
        <v>27974</v>
      </c>
      <c r="G382" s="9">
        <f t="shared" si="34"/>
        <v>56807</v>
      </c>
      <c r="H382" s="9">
        <v>41674</v>
      </c>
      <c r="I382" s="9">
        <v>6147</v>
      </c>
      <c r="J382" s="9">
        <v>133</v>
      </c>
      <c r="K382" s="9">
        <v>182</v>
      </c>
      <c r="L382" s="9">
        <f t="shared" si="35"/>
        <v>315</v>
      </c>
      <c r="M382" s="9">
        <f t="shared" si="37"/>
        <v>28966</v>
      </c>
      <c r="N382" s="9">
        <f t="shared" si="37"/>
        <v>28156</v>
      </c>
      <c r="O382" s="9">
        <f t="shared" si="33"/>
        <v>57122</v>
      </c>
      <c r="P382" s="9">
        <v>17363</v>
      </c>
      <c r="Q382" s="9">
        <v>28741</v>
      </c>
      <c r="R382" s="9">
        <v>27809</v>
      </c>
      <c r="S382" s="9">
        <f t="shared" si="36"/>
        <v>56550</v>
      </c>
      <c r="T382" s="9">
        <v>17041</v>
      </c>
      <c r="U382" s="9" t="s">
        <v>25</v>
      </c>
    </row>
    <row r="383" spans="1:21">
      <c r="A383" s="4">
        <v>34485</v>
      </c>
      <c r="B383" s="9">
        <v>6</v>
      </c>
      <c r="C383" s="9">
        <v>6</v>
      </c>
      <c r="D383" s="6">
        <v>6</v>
      </c>
      <c r="E383" s="9">
        <v>28892</v>
      </c>
      <c r="F383" s="9">
        <v>28023</v>
      </c>
      <c r="G383" s="9">
        <f t="shared" si="34"/>
        <v>56915</v>
      </c>
      <c r="H383" s="12">
        <v>41779</v>
      </c>
      <c r="I383" s="9">
        <v>6164</v>
      </c>
      <c r="J383" s="9">
        <v>134</v>
      </c>
      <c r="K383" s="9">
        <v>186</v>
      </c>
      <c r="L383" s="9">
        <f t="shared" si="35"/>
        <v>320</v>
      </c>
      <c r="M383" s="9">
        <f t="shared" si="37"/>
        <v>29026</v>
      </c>
      <c r="N383" s="9">
        <f t="shared" si="37"/>
        <v>28209</v>
      </c>
      <c r="O383" s="9">
        <f t="shared" si="33"/>
        <v>57235</v>
      </c>
      <c r="P383" s="9">
        <v>17417</v>
      </c>
      <c r="Q383" s="9">
        <v>28801</v>
      </c>
      <c r="R383" s="9">
        <v>27862</v>
      </c>
      <c r="S383" s="9">
        <f t="shared" si="36"/>
        <v>56663</v>
      </c>
      <c r="T383" s="9">
        <v>17095</v>
      </c>
      <c r="U383" s="9" t="s">
        <v>25</v>
      </c>
    </row>
    <row r="384" spans="1:21">
      <c r="A384" s="4">
        <v>34515</v>
      </c>
      <c r="B384" s="9">
        <v>6</v>
      </c>
      <c r="C384" s="9">
        <v>7</v>
      </c>
      <c r="D384" s="6">
        <v>6</v>
      </c>
      <c r="E384" s="9">
        <v>28910</v>
      </c>
      <c r="F384" s="9">
        <v>28086</v>
      </c>
      <c r="G384" s="9">
        <f t="shared" si="34"/>
        <v>56996</v>
      </c>
      <c r="H384" s="9">
        <v>41869</v>
      </c>
      <c r="I384" s="9">
        <v>6181</v>
      </c>
      <c r="J384" s="9">
        <v>134</v>
      </c>
      <c r="K384" s="9">
        <v>185</v>
      </c>
      <c r="L384" s="9">
        <f t="shared" si="35"/>
        <v>319</v>
      </c>
      <c r="M384" s="9">
        <f t="shared" si="37"/>
        <v>29044</v>
      </c>
      <c r="N384" s="9">
        <f t="shared" si="37"/>
        <v>28271</v>
      </c>
      <c r="O384" s="9">
        <f t="shared" si="33"/>
        <v>57315</v>
      </c>
      <c r="P384" s="9">
        <v>17458</v>
      </c>
      <c r="Q384" s="9">
        <v>28819</v>
      </c>
      <c r="R384" s="9">
        <v>27924</v>
      </c>
      <c r="S384" s="9">
        <f t="shared" si="36"/>
        <v>56743</v>
      </c>
      <c r="T384" s="9">
        <v>17136</v>
      </c>
      <c r="U384" s="9" t="s">
        <v>25</v>
      </c>
    </row>
    <row r="385" spans="1:22">
      <c r="A385" s="4">
        <v>34546</v>
      </c>
      <c r="B385" s="9">
        <v>6</v>
      </c>
      <c r="C385" s="9">
        <v>8</v>
      </c>
      <c r="D385" s="6">
        <v>6</v>
      </c>
      <c r="E385" s="9">
        <v>28929</v>
      </c>
      <c r="F385" s="9">
        <v>28146</v>
      </c>
      <c r="G385" s="9">
        <f t="shared" si="34"/>
        <v>57075</v>
      </c>
      <c r="H385" s="12">
        <v>41953</v>
      </c>
      <c r="I385" s="9">
        <v>6196</v>
      </c>
      <c r="J385" s="9">
        <v>134</v>
      </c>
      <c r="K385" s="9">
        <v>190</v>
      </c>
      <c r="L385" s="9">
        <f t="shared" si="35"/>
        <v>324</v>
      </c>
      <c r="M385" s="9">
        <f t="shared" si="37"/>
        <v>29063</v>
      </c>
      <c r="N385" s="9">
        <f t="shared" si="37"/>
        <v>28336</v>
      </c>
      <c r="O385" s="9">
        <f t="shared" si="33"/>
        <v>57399</v>
      </c>
      <c r="P385" s="9">
        <v>17496</v>
      </c>
      <c r="Q385" s="9">
        <v>28838</v>
      </c>
      <c r="R385" s="9">
        <v>27989</v>
      </c>
      <c r="S385" s="9">
        <f t="shared" si="36"/>
        <v>56827</v>
      </c>
      <c r="T385" s="9">
        <v>17174</v>
      </c>
      <c r="U385" s="9" t="s">
        <v>25</v>
      </c>
    </row>
    <row r="386" spans="1:22">
      <c r="A386" s="4">
        <v>34577</v>
      </c>
      <c r="B386" s="9">
        <v>6</v>
      </c>
      <c r="C386" s="9">
        <v>9</v>
      </c>
      <c r="D386" s="6">
        <v>6</v>
      </c>
      <c r="E386" s="9">
        <v>28951</v>
      </c>
      <c r="F386" s="9">
        <v>28190</v>
      </c>
      <c r="G386" s="9">
        <f t="shared" si="34"/>
        <v>57141</v>
      </c>
      <c r="H386" s="9">
        <v>42028</v>
      </c>
      <c r="I386" s="9">
        <v>6213</v>
      </c>
      <c r="J386" s="9">
        <v>135</v>
      </c>
      <c r="K386" s="9">
        <v>190</v>
      </c>
      <c r="L386" s="9">
        <f t="shared" si="35"/>
        <v>325</v>
      </c>
      <c r="M386" s="9">
        <f t="shared" si="37"/>
        <v>29086</v>
      </c>
      <c r="N386" s="9">
        <f t="shared" si="37"/>
        <v>28380</v>
      </c>
      <c r="O386" s="9">
        <f t="shared" si="33"/>
        <v>57466</v>
      </c>
      <c r="P386" s="9">
        <v>17523</v>
      </c>
      <c r="Q386" s="9">
        <v>28861</v>
      </c>
      <c r="R386" s="9">
        <v>28033</v>
      </c>
      <c r="S386" s="9">
        <f t="shared" si="36"/>
        <v>56894</v>
      </c>
      <c r="T386" s="9">
        <v>17201</v>
      </c>
      <c r="U386" s="9" t="s">
        <v>25</v>
      </c>
    </row>
    <row r="387" spans="1:22">
      <c r="A387" s="4">
        <v>34607</v>
      </c>
      <c r="B387" s="9">
        <v>6</v>
      </c>
      <c r="C387" s="9">
        <v>10</v>
      </c>
      <c r="D387" s="6">
        <v>6</v>
      </c>
      <c r="E387" s="9">
        <v>28968</v>
      </c>
      <c r="F387" s="9">
        <v>28226</v>
      </c>
      <c r="G387" s="9">
        <f t="shared" si="34"/>
        <v>57194</v>
      </c>
      <c r="H387" s="9">
        <v>42107</v>
      </c>
      <c r="I387" s="9">
        <v>6235</v>
      </c>
      <c r="J387" s="9">
        <v>134</v>
      </c>
      <c r="K387" s="9">
        <v>196</v>
      </c>
      <c r="L387" s="9">
        <f t="shared" si="35"/>
        <v>330</v>
      </c>
      <c r="M387" s="9">
        <f t="shared" si="37"/>
        <v>29102</v>
      </c>
      <c r="N387" s="9">
        <f t="shared" si="37"/>
        <v>28422</v>
      </c>
      <c r="O387" s="9">
        <f t="shared" si="33"/>
        <v>57524</v>
      </c>
      <c r="P387" s="9">
        <v>17558</v>
      </c>
      <c r="Q387" s="9">
        <v>28877</v>
      </c>
      <c r="R387" s="9">
        <v>28075</v>
      </c>
      <c r="S387" s="9">
        <f t="shared" si="36"/>
        <v>56952</v>
      </c>
      <c r="T387" s="9">
        <v>17236</v>
      </c>
      <c r="U387" s="9" t="s">
        <v>25</v>
      </c>
    </row>
    <row r="388" spans="1:22">
      <c r="A388" s="4">
        <v>34638</v>
      </c>
      <c r="B388" s="9">
        <v>6</v>
      </c>
      <c r="C388" s="9">
        <v>11</v>
      </c>
      <c r="D388" s="6">
        <v>6</v>
      </c>
      <c r="E388" s="9">
        <v>28987</v>
      </c>
      <c r="F388" s="9">
        <v>28263</v>
      </c>
      <c r="G388" s="9">
        <f t="shared" si="34"/>
        <v>57250</v>
      </c>
      <c r="H388" s="9">
        <v>42186</v>
      </c>
      <c r="I388" s="9">
        <v>6238</v>
      </c>
      <c r="J388" s="9">
        <v>135</v>
      </c>
      <c r="K388" s="9">
        <v>197</v>
      </c>
      <c r="L388" s="9">
        <f t="shared" si="35"/>
        <v>332</v>
      </c>
      <c r="M388" s="9">
        <f t="shared" si="37"/>
        <v>29122</v>
      </c>
      <c r="N388" s="9">
        <f t="shared" si="37"/>
        <v>28460</v>
      </c>
      <c r="O388" s="9">
        <f t="shared" si="33"/>
        <v>57582</v>
      </c>
      <c r="P388" s="9">
        <v>17575</v>
      </c>
      <c r="Q388" s="9">
        <v>28897</v>
      </c>
      <c r="R388" s="9">
        <v>28113</v>
      </c>
      <c r="S388" s="9">
        <f t="shared" si="36"/>
        <v>57010</v>
      </c>
      <c r="T388" s="9">
        <v>17253</v>
      </c>
      <c r="U388" s="9" t="s">
        <v>25</v>
      </c>
    </row>
    <row r="389" spans="1:22">
      <c r="A389" s="4">
        <v>34668</v>
      </c>
      <c r="B389" s="9">
        <v>6</v>
      </c>
      <c r="C389" s="8">
        <v>12</v>
      </c>
      <c r="D389" s="6">
        <v>6</v>
      </c>
      <c r="E389" s="9">
        <v>28993</v>
      </c>
      <c r="F389" s="9">
        <v>28270</v>
      </c>
      <c r="G389" s="9">
        <f t="shared" si="34"/>
        <v>57263</v>
      </c>
      <c r="H389" s="9">
        <v>52222</v>
      </c>
      <c r="I389" s="9">
        <v>6262</v>
      </c>
      <c r="J389" s="9">
        <v>135</v>
      </c>
      <c r="K389" s="9">
        <v>197</v>
      </c>
      <c r="L389" s="9">
        <f t="shared" si="35"/>
        <v>332</v>
      </c>
      <c r="M389" s="9">
        <f t="shared" si="37"/>
        <v>29128</v>
      </c>
      <c r="N389" s="9">
        <f t="shared" si="37"/>
        <v>28467</v>
      </c>
      <c r="O389" s="9">
        <f t="shared" si="33"/>
        <v>57595</v>
      </c>
      <c r="P389" s="9">
        <v>17594</v>
      </c>
      <c r="Q389" s="9">
        <v>28903</v>
      </c>
      <c r="R389" s="9">
        <v>28120</v>
      </c>
      <c r="S389" s="9">
        <f t="shared" si="36"/>
        <v>57023</v>
      </c>
      <c r="T389" s="9">
        <v>17272</v>
      </c>
      <c r="U389" s="9" t="s">
        <v>25</v>
      </c>
    </row>
    <row r="390" spans="1:22">
      <c r="A390" s="4">
        <v>34699</v>
      </c>
      <c r="B390" s="9">
        <v>7</v>
      </c>
      <c r="C390" s="9">
        <v>1</v>
      </c>
      <c r="D390" s="6">
        <v>6</v>
      </c>
      <c r="E390" s="9">
        <v>29000</v>
      </c>
      <c r="F390" s="9">
        <v>28302</v>
      </c>
      <c r="G390" s="9">
        <f t="shared" si="34"/>
        <v>57302</v>
      </c>
      <c r="H390" s="9">
        <v>42273</v>
      </c>
      <c r="I390" s="9">
        <v>6258</v>
      </c>
      <c r="J390" s="9">
        <v>131</v>
      </c>
      <c r="K390" s="9">
        <v>195</v>
      </c>
      <c r="L390" s="9">
        <f t="shared" si="35"/>
        <v>326</v>
      </c>
      <c r="M390" s="9">
        <f t="shared" si="37"/>
        <v>29131</v>
      </c>
      <c r="N390" s="9">
        <f t="shared" si="37"/>
        <v>28497</v>
      </c>
      <c r="O390" s="9">
        <f t="shared" si="33"/>
        <v>57628</v>
      </c>
      <c r="P390" s="9">
        <v>17589</v>
      </c>
      <c r="Q390" s="9">
        <v>28906</v>
      </c>
      <c r="R390" s="9">
        <v>28150</v>
      </c>
      <c r="S390" s="9">
        <f t="shared" si="36"/>
        <v>57056</v>
      </c>
      <c r="T390" s="9">
        <v>17267</v>
      </c>
      <c r="U390" s="9" t="s">
        <v>25</v>
      </c>
    </row>
    <row r="391" spans="1:22">
      <c r="A391" s="4">
        <v>34730</v>
      </c>
      <c r="B391" s="9">
        <v>7</v>
      </c>
      <c r="C391" s="9">
        <v>2</v>
      </c>
      <c r="D391" s="6">
        <v>6</v>
      </c>
      <c r="E391" s="9">
        <v>29013</v>
      </c>
      <c r="F391" s="9">
        <v>28348</v>
      </c>
      <c r="G391" s="9">
        <f t="shared" si="34"/>
        <v>57361</v>
      </c>
      <c r="H391" s="9">
        <v>42354</v>
      </c>
      <c r="I391" s="9">
        <v>6291</v>
      </c>
      <c r="J391" s="9">
        <v>132</v>
      </c>
      <c r="K391" s="9">
        <v>195</v>
      </c>
      <c r="L391" s="9">
        <f t="shared" si="35"/>
        <v>327</v>
      </c>
      <c r="M391" s="9">
        <f t="shared" si="37"/>
        <v>29145</v>
      </c>
      <c r="N391" s="9">
        <f t="shared" si="37"/>
        <v>28543</v>
      </c>
      <c r="O391" s="9">
        <f t="shared" si="33"/>
        <v>57688</v>
      </c>
      <c r="P391" s="9">
        <v>17622</v>
      </c>
      <c r="Q391" s="9">
        <v>28920</v>
      </c>
      <c r="R391" s="9">
        <v>28196</v>
      </c>
      <c r="S391" s="9">
        <f t="shared" si="36"/>
        <v>57116</v>
      </c>
      <c r="T391" s="9">
        <v>17300</v>
      </c>
      <c r="U391" s="9" t="s">
        <v>25</v>
      </c>
    </row>
    <row r="392" spans="1:22">
      <c r="A392" s="4">
        <v>34758</v>
      </c>
      <c r="B392" s="9">
        <v>7</v>
      </c>
      <c r="C392" s="9">
        <v>3</v>
      </c>
      <c r="D392" s="6">
        <v>6</v>
      </c>
      <c r="E392" s="9">
        <v>29072</v>
      </c>
      <c r="F392" s="9">
        <v>28384</v>
      </c>
      <c r="G392" s="9">
        <f t="shared" si="34"/>
        <v>57456</v>
      </c>
      <c r="H392" s="9">
        <v>42445</v>
      </c>
      <c r="I392" s="9">
        <v>6319</v>
      </c>
      <c r="J392" s="9">
        <v>136</v>
      </c>
      <c r="K392" s="9">
        <v>196</v>
      </c>
      <c r="L392" s="9">
        <f t="shared" si="35"/>
        <v>332</v>
      </c>
      <c r="M392" s="9">
        <f t="shared" si="37"/>
        <v>29208</v>
      </c>
      <c r="N392" s="9">
        <f t="shared" si="37"/>
        <v>28580</v>
      </c>
      <c r="O392" s="9">
        <f t="shared" si="33"/>
        <v>57788</v>
      </c>
      <c r="P392" s="9">
        <v>17663</v>
      </c>
      <c r="Q392" s="9">
        <v>28983</v>
      </c>
      <c r="R392" s="9">
        <v>28233</v>
      </c>
      <c r="S392" s="9">
        <f t="shared" si="36"/>
        <v>57216</v>
      </c>
      <c r="T392" s="9">
        <v>17341</v>
      </c>
      <c r="U392" s="9" t="s">
        <v>25</v>
      </c>
    </row>
    <row r="393" spans="1:22">
      <c r="A393" s="4">
        <v>34789</v>
      </c>
      <c r="B393" s="9">
        <v>7</v>
      </c>
      <c r="C393" s="9">
        <v>4</v>
      </c>
      <c r="D393" s="6">
        <v>7</v>
      </c>
      <c r="E393" s="9">
        <v>29037</v>
      </c>
      <c r="F393" s="9">
        <v>28379</v>
      </c>
      <c r="G393" s="9">
        <f t="shared" si="34"/>
        <v>57416</v>
      </c>
      <c r="H393" s="9">
        <v>42477</v>
      </c>
      <c r="I393" s="9">
        <v>6347</v>
      </c>
      <c r="J393" s="9">
        <v>136</v>
      </c>
      <c r="K393" s="9">
        <v>199</v>
      </c>
      <c r="L393" s="9">
        <f t="shared" si="35"/>
        <v>335</v>
      </c>
      <c r="M393" s="9">
        <f t="shared" si="37"/>
        <v>29173</v>
      </c>
      <c r="N393" s="9">
        <f t="shared" si="37"/>
        <v>28578</v>
      </c>
      <c r="O393" s="9">
        <f t="shared" si="33"/>
        <v>57751</v>
      </c>
      <c r="P393" s="9">
        <v>17704</v>
      </c>
      <c r="Q393" s="9">
        <v>28948</v>
      </c>
      <c r="R393" s="9">
        <v>28231</v>
      </c>
      <c r="S393" s="9">
        <f t="shared" si="36"/>
        <v>57179</v>
      </c>
      <c r="T393" s="9">
        <v>17382</v>
      </c>
      <c r="U393" s="9" t="s">
        <v>25</v>
      </c>
    </row>
    <row r="394" spans="1:22">
      <c r="A394" s="4">
        <v>34819</v>
      </c>
      <c r="B394" s="9">
        <v>7</v>
      </c>
      <c r="C394" s="9">
        <v>5</v>
      </c>
      <c r="D394" s="6">
        <v>7</v>
      </c>
      <c r="E394" s="9">
        <v>29077</v>
      </c>
      <c r="F394" s="9">
        <v>28424</v>
      </c>
      <c r="G394" s="9">
        <f t="shared" si="34"/>
        <v>57501</v>
      </c>
      <c r="H394" s="9">
        <v>42609</v>
      </c>
      <c r="I394" s="9">
        <v>6365</v>
      </c>
      <c r="J394" s="9">
        <v>135</v>
      </c>
      <c r="K394" s="9">
        <v>198</v>
      </c>
      <c r="L394" s="9">
        <f t="shared" si="35"/>
        <v>333</v>
      </c>
      <c r="M394" s="9">
        <f t="shared" si="37"/>
        <v>29212</v>
      </c>
      <c r="N394" s="9">
        <f t="shared" si="37"/>
        <v>28622</v>
      </c>
      <c r="O394" s="9">
        <f t="shared" si="33"/>
        <v>57834</v>
      </c>
      <c r="P394" s="9">
        <v>17791</v>
      </c>
      <c r="Q394" s="9">
        <v>28987</v>
      </c>
      <c r="R394" s="9">
        <v>28275</v>
      </c>
      <c r="S394" s="9">
        <f t="shared" si="36"/>
        <v>57262</v>
      </c>
      <c r="T394" s="9">
        <v>17469</v>
      </c>
      <c r="U394" s="9" t="s">
        <v>25</v>
      </c>
    </row>
    <row r="395" spans="1:22">
      <c r="A395" s="4">
        <v>34850</v>
      </c>
      <c r="B395" s="9">
        <v>7</v>
      </c>
      <c r="C395" s="9">
        <v>6</v>
      </c>
      <c r="D395" s="6">
        <v>7</v>
      </c>
      <c r="E395" s="9">
        <v>29175</v>
      </c>
      <c r="F395" s="9">
        <v>28505</v>
      </c>
      <c r="G395" s="9">
        <f t="shared" si="34"/>
        <v>57680</v>
      </c>
      <c r="H395" s="9">
        <v>42771</v>
      </c>
      <c r="I395" s="9">
        <v>6390</v>
      </c>
      <c r="J395" s="9">
        <v>134</v>
      </c>
      <c r="K395" s="9">
        <v>204</v>
      </c>
      <c r="L395" s="9">
        <f t="shared" si="35"/>
        <v>338</v>
      </c>
      <c r="M395" s="9">
        <f t="shared" si="37"/>
        <v>29309</v>
      </c>
      <c r="N395" s="9">
        <f t="shared" si="37"/>
        <v>28709</v>
      </c>
      <c r="O395" s="9">
        <f t="shared" si="33"/>
        <v>58018</v>
      </c>
      <c r="P395" s="9">
        <v>17884</v>
      </c>
      <c r="Q395" s="9">
        <v>29084</v>
      </c>
      <c r="R395" s="9">
        <v>28362</v>
      </c>
      <c r="S395" s="9">
        <f t="shared" si="36"/>
        <v>57446</v>
      </c>
      <c r="T395" s="9">
        <v>17562</v>
      </c>
      <c r="U395" s="9" t="s">
        <v>25</v>
      </c>
    </row>
    <row r="396" spans="1:22">
      <c r="A396" s="4">
        <v>34880</v>
      </c>
      <c r="B396" s="9">
        <v>7</v>
      </c>
      <c r="C396" s="9">
        <v>7</v>
      </c>
      <c r="D396" s="6">
        <v>7</v>
      </c>
      <c r="E396" s="9">
        <v>29213</v>
      </c>
      <c r="F396" s="9">
        <v>28546</v>
      </c>
      <c r="G396" s="9">
        <f t="shared" si="34"/>
        <v>57759</v>
      </c>
      <c r="H396" s="9">
        <v>42868</v>
      </c>
      <c r="I396" s="9">
        <v>6421</v>
      </c>
      <c r="J396" s="9">
        <v>135</v>
      </c>
      <c r="K396" s="9">
        <v>206</v>
      </c>
      <c r="L396" s="9">
        <f t="shared" si="35"/>
        <v>341</v>
      </c>
      <c r="M396" s="9">
        <f t="shared" si="37"/>
        <v>29348</v>
      </c>
      <c r="N396" s="9">
        <f t="shared" si="37"/>
        <v>28752</v>
      </c>
      <c r="O396" s="9">
        <f t="shared" si="33"/>
        <v>58100</v>
      </c>
      <c r="P396" s="9">
        <v>17911</v>
      </c>
      <c r="Q396" s="9">
        <v>29123</v>
      </c>
      <c r="R396" s="9">
        <v>28405</v>
      </c>
      <c r="S396" s="9">
        <f t="shared" si="36"/>
        <v>57528</v>
      </c>
      <c r="T396" s="9">
        <v>17589</v>
      </c>
      <c r="U396" s="9" t="s">
        <v>25</v>
      </c>
    </row>
    <row r="397" spans="1:22">
      <c r="A397" s="4">
        <v>34911</v>
      </c>
      <c r="B397" s="9">
        <v>7</v>
      </c>
      <c r="C397" s="9">
        <v>8</v>
      </c>
      <c r="D397" s="6">
        <v>7</v>
      </c>
      <c r="E397" s="9">
        <v>29255</v>
      </c>
      <c r="F397" s="9">
        <v>28580</v>
      </c>
      <c r="G397" s="9">
        <f t="shared" si="34"/>
        <v>57835</v>
      </c>
      <c r="H397" s="9">
        <v>42954</v>
      </c>
      <c r="I397" s="9">
        <v>6443</v>
      </c>
      <c r="J397" s="9">
        <v>136</v>
      </c>
      <c r="K397" s="9">
        <v>205</v>
      </c>
      <c r="L397" s="9">
        <f t="shared" si="35"/>
        <v>341</v>
      </c>
      <c r="M397" s="9">
        <f t="shared" si="37"/>
        <v>29391</v>
      </c>
      <c r="N397" s="9">
        <f t="shared" si="37"/>
        <v>28785</v>
      </c>
      <c r="O397" s="9">
        <f t="shared" si="33"/>
        <v>58176</v>
      </c>
      <c r="P397" s="9">
        <v>17965</v>
      </c>
      <c r="Q397" s="9">
        <v>29166</v>
      </c>
      <c r="R397" s="9">
        <v>28438</v>
      </c>
      <c r="S397" s="9">
        <f t="shared" si="36"/>
        <v>57604</v>
      </c>
      <c r="T397" s="9">
        <v>17643</v>
      </c>
      <c r="U397" s="9" t="s">
        <v>25</v>
      </c>
    </row>
    <row r="398" spans="1:22">
      <c r="A398" s="4">
        <v>34942</v>
      </c>
      <c r="B398" s="9">
        <v>7</v>
      </c>
      <c r="C398" s="9">
        <v>9</v>
      </c>
      <c r="D398" s="6">
        <v>7</v>
      </c>
      <c r="E398" s="9">
        <v>29319</v>
      </c>
      <c r="F398" s="9">
        <v>28593</v>
      </c>
      <c r="G398" s="9">
        <f t="shared" si="34"/>
        <v>57912</v>
      </c>
      <c r="H398" s="9">
        <v>43030</v>
      </c>
      <c r="I398" s="9">
        <v>6454</v>
      </c>
      <c r="J398" s="9">
        <v>129</v>
      </c>
      <c r="K398" s="9">
        <v>210</v>
      </c>
      <c r="L398" s="9">
        <f t="shared" si="35"/>
        <v>339</v>
      </c>
      <c r="M398" s="9">
        <f t="shared" si="37"/>
        <v>29448</v>
      </c>
      <c r="N398" s="9">
        <f t="shared" si="37"/>
        <v>28803</v>
      </c>
      <c r="O398" s="9">
        <f t="shared" si="33"/>
        <v>58251</v>
      </c>
      <c r="P398" s="9">
        <v>17988</v>
      </c>
      <c r="Q398" s="9">
        <v>29223</v>
      </c>
      <c r="R398" s="9">
        <v>28456</v>
      </c>
      <c r="S398" s="9">
        <f t="shared" si="36"/>
        <v>57679</v>
      </c>
      <c r="T398" s="9">
        <v>17666</v>
      </c>
      <c r="U398" s="9" t="s">
        <v>25</v>
      </c>
    </row>
    <row r="399" spans="1:22">
      <c r="A399" s="4">
        <v>34972</v>
      </c>
      <c r="B399" s="9">
        <v>7</v>
      </c>
      <c r="C399" s="9">
        <v>10</v>
      </c>
      <c r="D399" s="6">
        <v>7</v>
      </c>
      <c r="E399" s="9">
        <v>29327</v>
      </c>
      <c r="F399" s="9">
        <v>28586</v>
      </c>
      <c r="G399" s="9">
        <f t="shared" si="34"/>
        <v>57913</v>
      </c>
      <c r="H399" s="9">
        <v>43092</v>
      </c>
      <c r="I399" s="9">
        <v>6480</v>
      </c>
      <c r="J399" s="9">
        <v>125</v>
      </c>
      <c r="K399" s="9">
        <v>205</v>
      </c>
      <c r="L399" s="9">
        <f t="shared" si="35"/>
        <v>330</v>
      </c>
      <c r="M399" s="9">
        <f t="shared" si="37"/>
        <v>29452</v>
      </c>
      <c r="N399" s="9">
        <f t="shared" si="37"/>
        <v>28791</v>
      </c>
      <c r="O399" s="9">
        <f t="shared" si="33"/>
        <v>58243</v>
      </c>
      <c r="P399" s="9">
        <v>17987</v>
      </c>
      <c r="Q399" s="9">
        <v>29227</v>
      </c>
      <c r="R399" s="9">
        <v>28444</v>
      </c>
      <c r="S399" s="9">
        <f t="shared" si="36"/>
        <v>57671</v>
      </c>
      <c r="T399" s="9">
        <v>17665</v>
      </c>
      <c r="U399" s="9" t="s">
        <v>25</v>
      </c>
      <c r="V399" s="9" t="s">
        <v>31</v>
      </c>
    </row>
    <row r="400" spans="1:22">
      <c r="A400" s="4">
        <v>35003</v>
      </c>
      <c r="B400" s="9">
        <v>7</v>
      </c>
      <c r="C400" s="9">
        <v>11</v>
      </c>
      <c r="D400" s="6">
        <v>7</v>
      </c>
      <c r="E400" s="9">
        <v>29336</v>
      </c>
      <c r="F400" s="9">
        <v>28616</v>
      </c>
      <c r="G400" s="9">
        <f t="shared" si="34"/>
        <v>57952</v>
      </c>
      <c r="H400" s="9">
        <v>43148</v>
      </c>
      <c r="I400" s="9">
        <v>6484</v>
      </c>
      <c r="J400" s="9">
        <v>131</v>
      </c>
      <c r="K400" s="9">
        <v>206</v>
      </c>
      <c r="L400" s="9">
        <f t="shared" si="35"/>
        <v>337</v>
      </c>
      <c r="M400" s="9">
        <f t="shared" si="37"/>
        <v>29467</v>
      </c>
      <c r="N400" s="9">
        <f t="shared" si="37"/>
        <v>28822</v>
      </c>
      <c r="O400" s="9">
        <f t="shared" si="33"/>
        <v>58289</v>
      </c>
      <c r="P400" s="9">
        <v>18013</v>
      </c>
      <c r="Q400" s="9">
        <v>29242</v>
      </c>
      <c r="R400" s="9">
        <v>28475</v>
      </c>
      <c r="S400" s="9">
        <f t="shared" si="36"/>
        <v>57717</v>
      </c>
      <c r="T400" s="9">
        <v>17691</v>
      </c>
      <c r="U400" s="9" t="s">
        <v>25</v>
      </c>
    </row>
    <row r="401" spans="1:21">
      <c r="A401" s="4">
        <v>35033</v>
      </c>
      <c r="B401" s="9">
        <v>7</v>
      </c>
      <c r="C401" s="8">
        <v>12</v>
      </c>
      <c r="D401" s="6">
        <v>7</v>
      </c>
      <c r="E401" s="9">
        <v>29356</v>
      </c>
      <c r="F401" s="9">
        <v>28646</v>
      </c>
      <c r="G401" s="9">
        <f t="shared" si="34"/>
        <v>58002</v>
      </c>
      <c r="H401" s="9">
        <v>43205</v>
      </c>
      <c r="I401" s="9">
        <v>6510</v>
      </c>
      <c r="J401" s="9">
        <v>132</v>
      </c>
      <c r="K401" s="9">
        <v>204</v>
      </c>
      <c r="L401" s="9">
        <f t="shared" si="35"/>
        <v>336</v>
      </c>
      <c r="M401" s="9">
        <f t="shared" si="37"/>
        <v>29488</v>
      </c>
      <c r="N401" s="9">
        <f t="shared" si="37"/>
        <v>28850</v>
      </c>
      <c r="O401" s="9">
        <f t="shared" si="33"/>
        <v>58338</v>
      </c>
      <c r="P401" s="9">
        <v>18060</v>
      </c>
      <c r="Q401" s="9">
        <v>29263</v>
      </c>
      <c r="R401" s="9">
        <v>28503</v>
      </c>
      <c r="S401" s="9">
        <f t="shared" si="36"/>
        <v>57766</v>
      </c>
      <c r="T401" s="9">
        <v>17738</v>
      </c>
      <c r="U401" s="9" t="s">
        <v>25</v>
      </c>
    </row>
    <row r="402" spans="1:21">
      <c r="A402" s="4">
        <v>35064</v>
      </c>
      <c r="B402" s="9">
        <v>8</v>
      </c>
      <c r="C402" s="9">
        <v>1</v>
      </c>
      <c r="D402" s="6">
        <v>7</v>
      </c>
      <c r="E402" s="9">
        <v>29395</v>
      </c>
      <c r="F402" s="9">
        <v>28671</v>
      </c>
      <c r="G402" s="9">
        <f t="shared" si="34"/>
        <v>58066</v>
      </c>
      <c r="H402" s="9">
        <v>43296</v>
      </c>
      <c r="I402" s="9">
        <v>6522</v>
      </c>
      <c r="J402" s="9">
        <v>129</v>
      </c>
      <c r="K402" s="9">
        <v>201</v>
      </c>
      <c r="L402" s="9">
        <f t="shared" si="35"/>
        <v>330</v>
      </c>
      <c r="M402" s="9">
        <f t="shared" si="37"/>
        <v>29524</v>
      </c>
      <c r="N402" s="9">
        <f t="shared" si="37"/>
        <v>28872</v>
      </c>
      <c r="O402" s="9">
        <f t="shared" si="33"/>
        <v>58396</v>
      </c>
      <c r="P402" s="9">
        <v>18058</v>
      </c>
      <c r="Q402" s="9">
        <v>29298</v>
      </c>
      <c r="R402" s="9">
        <v>28430</v>
      </c>
      <c r="S402" s="9">
        <f t="shared" si="36"/>
        <v>57728</v>
      </c>
      <c r="T402" s="9">
        <v>17708</v>
      </c>
      <c r="U402" s="9" t="s">
        <v>25</v>
      </c>
    </row>
    <row r="403" spans="1:21">
      <c r="A403" s="4">
        <v>35095</v>
      </c>
      <c r="B403" s="9">
        <v>8</v>
      </c>
      <c r="C403" s="9">
        <v>2</v>
      </c>
      <c r="D403" s="6">
        <v>7</v>
      </c>
      <c r="E403" s="9">
        <v>29395</v>
      </c>
      <c r="F403" s="9">
        <v>28696</v>
      </c>
      <c r="G403" s="9">
        <f t="shared" si="34"/>
        <v>58091</v>
      </c>
      <c r="H403" s="9">
        <v>43337</v>
      </c>
      <c r="I403" s="9">
        <v>6569</v>
      </c>
      <c r="J403" s="9">
        <v>126</v>
      </c>
      <c r="K403" s="9">
        <v>199</v>
      </c>
      <c r="L403" s="9">
        <f t="shared" si="35"/>
        <v>325</v>
      </c>
      <c r="M403" s="9">
        <f t="shared" si="37"/>
        <v>29521</v>
      </c>
      <c r="N403" s="9">
        <f t="shared" si="37"/>
        <v>28895</v>
      </c>
      <c r="O403" s="9">
        <f t="shared" si="33"/>
        <v>58416</v>
      </c>
      <c r="P403" s="9">
        <v>18065</v>
      </c>
      <c r="Q403" s="9">
        <v>29295</v>
      </c>
      <c r="R403" s="9">
        <v>28453</v>
      </c>
      <c r="S403" s="9">
        <f t="shared" si="36"/>
        <v>57748</v>
      </c>
      <c r="T403" s="9">
        <v>17715</v>
      </c>
      <c r="U403" s="9" t="s">
        <v>25</v>
      </c>
    </row>
    <row r="404" spans="1:21">
      <c r="A404" s="4">
        <v>35124</v>
      </c>
      <c r="B404" s="9">
        <v>8</v>
      </c>
      <c r="C404" s="9">
        <v>3</v>
      </c>
      <c r="D404" s="6">
        <v>7</v>
      </c>
      <c r="E404" s="9">
        <v>29424</v>
      </c>
      <c r="F404" s="9">
        <v>28694</v>
      </c>
      <c r="G404" s="9">
        <f t="shared" si="34"/>
        <v>58118</v>
      </c>
      <c r="H404" s="9">
        <v>43388</v>
      </c>
      <c r="I404" s="9">
        <v>6600</v>
      </c>
      <c r="J404" s="9">
        <v>123</v>
      </c>
      <c r="K404" s="9">
        <v>198</v>
      </c>
      <c r="L404" s="9">
        <f t="shared" si="35"/>
        <v>321</v>
      </c>
      <c r="M404" s="9">
        <f t="shared" si="37"/>
        <v>29547</v>
      </c>
      <c r="N404" s="9">
        <f t="shared" si="37"/>
        <v>28892</v>
      </c>
      <c r="O404" s="9">
        <f t="shared" si="33"/>
        <v>58439</v>
      </c>
      <c r="P404" s="9">
        <v>18089</v>
      </c>
      <c r="Q404" s="9">
        <v>29321</v>
      </c>
      <c r="R404" s="9">
        <v>28450</v>
      </c>
      <c r="S404" s="9">
        <f t="shared" si="36"/>
        <v>57771</v>
      </c>
      <c r="T404" s="9">
        <v>17739</v>
      </c>
      <c r="U404" s="9" t="s">
        <v>25</v>
      </c>
    </row>
    <row r="405" spans="1:21">
      <c r="A405" s="4">
        <v>35155</v>
      </c>
      <c r="B405" s="9">
        <v>8</v>
      </c>
      <c r="C405" s="9">
        <v>4</v>
      </c>
      <c r="D405" s="6">
        <v>8</v>
      </c>
      <c r="E405" s="9">
        <v>29361</v>
      </c>
      <c r="F405" s="9">
        <v>28658</v>
      </c>
      <c r="G405" s="9">
        <f t="shared" si="34"/>
        <v>58019</v>
      </c>
      <c r="H405" s="9">
        <v>43376</v>
      </c>
      <c r="I405" s="9">
        <v>6651</v>
      </c>
      <c r="J405" s="9">
        <v>116</v>
      </c>
      <c r="K405" s="9">
        <v>199</v>
      </c>
      <c r="L405" s="9">
        <f t="shared" si="35"/>
        <v>315</v>
      </c>
      <c r="M405" s="9">
        <f t="shared" si="37"/>
        <v>29477</v>
      </c>
      <c r="N405" s="9">
        <f t="shared" si="37"/>
        <v>28857</v>
      </c>
      <c r="O405" s="9">
        <f t="shared" si="33"/>
        <v>58334</v>
      </c>
      <c r="P405" s="9">
        <v>18105</v>
      </c>
      <c r="Q405" s="9">
        <v>29251</v>
      </c>
      <c r="R405" s="9">
        <v>28415</v>
      </c>
      <c r="S405" s="9">
        <f t="shared" si="36"/>
        <v>57666</v>
      </c>
      <c r="T405" s="9">
        <v>17755</v>
      </c>
      <c r="U405" s="9" t="s">
        <v>25</v>
      </c>
    </row>
    <row r="406" spans="1:21">
      <c r="A406" s="4">
        <v>35185</v>
      </c>
      <c r="B406" s="9">
        <v>8</v>
      </c>
      <c r="C406" s="9">
        <v>5</v>
      </c>
      <c r="D406" s="6">
        <v>8</v>
      </c>
      <c r="E406" s="9">
        <v>29380</v>
      </c>
      <c r="F406" s="9">
        <v>28647</v>
      </c>
      <c r="G406" s="9">
        <f t="shared" si="34"/>
        <v>58027</v>
      </c>
      <c r="H406" s="9">
        <v>43458</v>
      </c>
      <c r="I406" s="9">
        <v>6670</v>
      </c>
      <c r="J406" s="9">
        <v>118</v>
      </c>
      <c r="K406" s="9">
        <v>202</v>
      </c>
      <c r="L406" s="9">
        <f t="shared" si="35"/>
        <v>320</v>
      </c>
      <c r="M406" s="9">
        <f t="shared" si="37"/>
        <v>29498</v>
      </c>
      <c r="N406" s="9">
        <f t="shared" si="37"/>
        <v>28849</v>
      </c>
      <c r="O406" s="9">
        <f t="shared" si="33"/>
        <v>58347</v>
      </c>
      <c r="P406" s="9">
        <v>18177</v>
      </c>
      <c r="Q406" s="9">
        <v>29272</v>
      </c>
      <c r="R406" s="9">
        <v>28407</v>
      </c>
      <c r="S406" s="9">
        <f t="shared" si="36"/>
        <v>57679</v>
      </c>
      <c r="T406" s="9">
        <v>17827</v>
      </c>
      <c r="U406" s="9" t="s">
        <v>25</v>
      </c>
    </row>
    <row r="407" spans="1:21">
      <c r="A407" s="4">
        <v>35216</v>
      </c>
      <c r="B407" s="9">
        <v>8</v>
      </c>
      <c r="C407" s="9">
        <v>6</v>
      </c>
      <c r="D407" s="6">
        <v>8</v>
      </c>
      <c r="E407" s="9">
        <v>29437</v>
      </c>
      <c r="F407" s="9">
        <v>28678</v>
      </c>
      <c r="G407" s="9">
        <f t="shared" si="34"/>
        <v>58115</v>
      </c>
      <c r="H407" s="9">
        <v>43561</v>
      </c>
      <c r="I407" s="9">
        <v>5700</v>
      </c>
      <c r="J407" s="9">
        <v>116</v>
      </c>
      <c r="K407" s="9">
        <v>201</v>
      </c>
      <c r="L407" s="9">
        <f t="shared" si="35"/>
        <v>317</v>
      </c>
      <c r="M407" s="9">
        <f t="shared" si="37"/>
        <v>29553</v>
      </c>
      <c r="N407" s="9">
        <f t="shared" si="37"/>
        <v>28879</v>
      </c>
      <c r="O407" s="9">
        <f t="shared" si="33"/>
        <v>58432</v>
      </c>
      <c r="P407" s="9">
        <v>18215</v>
      </c>
      <c r="Q407" s="9">
        <v>29327</v>
      </c>
      <c r="R407" s="9">
        <v>28437</v>
      </c>
      <c r="S407" s="9">
        <f t="shared" si="36"/>
        <v>57764</v>
      </c>
      <c r="T407" s="9">
        <v>17865</v>
      </c>
      <c r="U407" s="9" t="s">
        <v>25</v>
      </c>
    </row>
    <row r="408" spans="1:21">
      <c r="A408" s="4">
        <v>35246</v>
      </c>
      <c r="B408" s="9">
        <v>8</v>
      </c>
      <c r="C408" s="9">
        <v>7</v>
      </c>
      <c r="D408" s="6">
        <v>8</v>
      </c>
      <c r="E408" s="9">
        <v>29463</v>
      </c>
      <c r="F408" s="9">
        <v>28691</v>
      </c>
      <c r="G408" s="9">
        <f t="shared" si="34"/>
        <v>58154</v>
      </c>
      <c r="H408" s="9">
        <v>43607</v>
      </c>
      <c r="I408" s="9">
        <v>6718</v>
      </c>
      <c r="J408" s="9">
        <v>114</v>
      </c>
      <c r="K408" s="9">
        <v>199</v>
      </c>
      <c r="L408" s="9">
        <f t="shared" si="35"/>
        <v>313</v>
      </c>
      <c r="M408" s="9">
        <f t="shared" si="37"/>
        <v>29577</v>
      </c>
      <c r="N408" s="9">
        <f t="shared" si="37"/>
        <v>28890</v>
      </c>
      <c r="O408" s="9">
        <f t="shared" si="33"/>
        <v>58467</v>
      </c>
      <c r="P408" s="9">
        <v>18247</v>
      </c>
      <c r="Q408" s="9">
        <v>29351</v>
      </c>
      <c r="R408" s="9">
        <v>28448</v>
      </c>
      <c r="S408" s="9">
        <f t="shared" si="36"/>
        <v>57799</v>
      </c>
      <c r="T408" s="9">
        <v>17897</v>
      </c>
      <c r="U408" s="9" t="s">
        <v>25</v>
      </c>
    </row>
    <row r="409" spans="1:21">
      <c r="A409" s="4">
        <v>35277</v>
      </c>
      <c r="B409" s="9">
        <v>8</v>
      </c>
      <c r="C409" s="9">
        <v>8</v>
      </c>
      <c r="D409" s="6">
        <v>8</v>
      </c>
      <c r="E409" s="9">
        <v>29467</v>
      </c>
      <c r="F409" s="9">
        <v>28726</v>
      </c>
      <c r="G409" s="9">
        <f t="shared" si="34"/>
        <v>58193</v>
      </c>
      <c r="H409" s="9">
        <v>43719</v>
      </c>
      <c r="I409" s="9">
        <v>6739</v>
      </c>
      <c r="J409" s="9">
        <v>111</v>
      </c>
      <c r="K409" s="9">
        <v>200</v>
      </c>
      <c r="L409" s="9">
        <f t="shared" si="35"/>
        <v>311</v>
      </c>
      <c r="M409" s="9">
        <f t="shared" ref="M409:N515" si="38">E409+J409</f>
        <v>29578</v>
      </c>
      <c r="N409" s="9">
        <f t="shared" si="38"/>
        <v>28926</v>
      </c>
      <c r="O409" s="9">
        <f t="shared" si="33"/>
        <v>58504</v>
      </c>
      <c r="P409" s="9">
        <v>18284</v>
      </c>
      <c r="Q409" s="9">
        <v>29352</v>
      </c>
      <c r="R409" s="9">
        <v>28484</v>
      </c>
      <c r="S409" s="9">
        <f t="shared" si="36"/>
        <v>57836</v>
      </c>
      <c r="T409" s="9">
        <v>17934</v>
      </c>
      <c r="U409" s="9" t="s">
        <v>25</v>
      </c>
    </row>
    <row r="410" spans="1:21">
      <c r="A410" s="4">
        <v>35308</v>
      </c>
      <c r="B410" s="9">
        <v>8</v>
      </c>
      <c r="C410" s="9">
        <v>9</v>
      </c>
      <c r="D410" s="6">
        <v>8</v>
      </c>
      <c r="E410" s="9">
        <v>29504</v>
      </c>
      <c r="F410" s="9">
        <v>28760</v>
      </c>
      <c r="G410" s="9">
        <f t="shared" si="34"/>
        <v>58264</v>
      </c>
      <c r="H410" s="9">
        <v>43795</v>
      </c>
      <c r="I410" s="9">
        <v>6768</v>
      </c>
      <c r="J410" s="9">
        <v>111</v>
      </c>
      <c r="K410" s="9">
        <v>201</v>
      </c>
      <c r="L410" s="9">
        <f t="shared" si="35"/>
        <v>312</v>
      </c>
      <c r="M410" s="9">
        <f t="shared" si="38"/>
        <v>29615</v>
      </c>
      <c r="N410" s="9">
        <f t="shared" si="38"/>
        <v>28961</v>
      </c>
      <c r="O410" s="9">
        <f t="shared" si="33"/>
        <v>58576</v>
      </c>
      <c r="P410" s="9">
        <v>18328</v>
      </c>
      <c r="Q410" s="9">
        <v>29389</v>
      </c>
      <c r="R410" s="9">
        <v>28519</v>
      </c>
      <c r="S410" s="9">
        <f t="shared" si="36"/>
        <v>57908</v>
      </c>
      <c r="T410" s="9">
        <v>17978</v>
      </c>
      <c r="U410" s="9" t="s">
        <v>25</v>
      </c>
    </row>
    <row r="411" spans="1:21">
      <c r="A411" s="4">
        <v>35338</v>
      </c>
      <c r="B411" s="9">
        <v>8</v>
      </c>
      <c r="C411" s="9">
        <v>10</v>
      </c>
      <c r="D411" s="6">
        <v>8</v>
      </c>
      <c r="E411" s="9">
        <v>29485</v>
      </c>
      <c r="F411" s="9">
        <v>28754</v>
      </c>
      <c r="G411" s="9">
        <f t="shared" si="34"/>
        <v>58239</v>
      </c>
      <c r="H411" s="9">
        <v>43818</v>
      </c>
      <c r="I411" s="9">
        <v>6785</v>
      </c>
      <c r="J411" s="9">
        <v>110</v>
      </c>
      <c r="K411" s="9">
        <v>198</v>
      </c>
      <c r="L411" s="9">
        <f t="shared" si="35"/>
        <v>308</v>
      </c>
      <c r="M411" s="9">
        <f t="shared" si="38"/>
        <v>29595</v>
      </c>
      <c r="N411" s="9">
        <f t="shared" si="38"/>
        <v>28952</v>
      </c>
      <c r="O411" s="9">
        <f t="shared" si="33"/>
        <v>58547</v>
      </c>
      <c r="P411" s="9">
        <v>18329</v>
      </c>
      <c r="Q411" s="9">
        <v>29374</v>
      </c>
      <c r="R411" s="9">
        <v>28505</v>
      </c>
      <c r="S411" s="9">
        <f t="shared" si="36"/>
        <v>57879</v>
      </c>
      <c r="T411" s="9">
        <v>17990</v>
      </c>
      <c r="U411" s="9" t="s">
        <v>25</v>
      </c>
    </row>
    <row r="412" spans="1:21">
      <c r="A412" s="4">
        <v>35369</v>
      </c>
      <c r="B412" s="9">
        <v>8</v>
      </c>
      <c r="C412" s="9">
        <v>11</v>
      </c>
      <c r="D412" s="6">
        <v>8</v>
      </c>
      <c r="E412" s="9">
        <v>29505</v>
      </c>
      <c r="F412" s="9">
        <v>28756</v>
      </c>
      <c r="G412" s="9">
        <f t="shared" si="34"/>
        <v>58261</v>
      </c>
      <c r="H412" s="9">
        <v>43868</v>
      </c>
      <c r="I412" s="9">
        <v>6796</v>
      </c>
      <c r="J412" s="9">
        <v>109</v>
      </c>
      <c r="K412" s="9">
        <v>193</v>
      </c>
      <c r="L412" s="9">
        <f t="shared" si="35"/>
        <v>302</v>
      </c>
      <c r="M412" s="9">
        <f t="shared" si="38"/>
        <v>29614</v>
      </c>
      <c r="N412" s="9">
        <f t="shared" si="38"/>
        <v>28949</v>
      </c>
      <c r="O412" s="9">
        <f t="shared" si="33"/>
        <v>58563</v>
      </c>
      <c r="P412" s="9">
        <v>18347</v>
      </c>
      <c r="Q412" s="9">
        <v>29393</v>
      </c>
      <c r="R412" s="9">
        <v>28502</v>
      </c>
      <c r="S412" s="9">
        <f t="shared" si="36"/>
        <v>57895</v>
      </c>
      <c r="T412" s="9">
        <v>18008</v>
      </c>
      <c r="U412" s="9" t="s">
        <v>25</v>
      </c>
    </row>
    <row r="413" spans="1:21">
      <c r="A413" s="4">
        <v>35399</v>
      </c>
      <c r="B413" s="9">
        <v>8</v>
      </c>
      <c r="C413" s="8">
        <v>12</v>
      </c>
      <c r="D413" s="6">
        <v>8</v>
      </c>
      <c r="E413" s="9">
        <v>29513</v>
      </c>
      <c r="F413" s="9">
        <v>28773</v>
      </c>
      <c r="G413" s="9">
        <f t="shared" si="34"/>
        <v>58286</v>
      </c>
      <c r="H413" s="9">
        <v>43921</v>
      </c>
      <c r="I413" s="9">
        <v>6823</v>
      </c>
      <c r="J413" s="9">
        <v>111</v>
      </c>
      <c r="K413" s="9">
        <v>193</v>
      </c>
      <c r="L413" s="9">
        <f t="shared" si="35"/>
        <v>304</v>
      </c>
      <c r="M413" s="9">
        <f t="shared" si="38"/>
        <v>29624</v>
      </c>
      <c r="N413" s="9">
        <f t="shared" si="38"/>
        <v>28966</v>
      </c>
      <c r="O413" s="9">
        <f t="shared" si="33"/>
        <v>58590</v>
      </c>
      <c r="P413" s="9">
        <v>18367</v>
      </c>
      <c r="Q413" s="9">
        <v>29403</v>
      </c>
      <c r="R413" s="9">
        <v>28519</v>
      </c>
      <c r="S413" s="9">
        <f t="shared" si="36"/>
        <v>57922</v>
      </c>
      <c r="T413" s="9">
        <v>18028</v>
      </c>
      <c r="U413" s="9" t="s">
        <v>25</v>
      </c>
    </row>
    <row r="414" spans="1:21">
      <c r="A414" s="4">
        <v>35430</v>
      </c>
      <c r="B414" s="9">
        <v>9</v>
      </c>
      <c r="C414" s="9">
        <v>1</v>
      </c>
      <c r="D414" s="6">
        <v>8</v>
      </c>
      <c r="E414" s="9">
        <v>29558</v>
      </c>
      <c r="F414" s="9">
        <v>28785</v>
      </c>
      <c r="G414" s="9">
        <f t="shared" si="34"/>
        <v>58343</v>
      </c>
      <c r="H414" s="9">
        <v>43988</v>
      </c>
      <c r="I414" s="9">
        <v>6834</v>
      </c>
      <c r="J414" s="9">
        <v>109</v>
      </c>
      <c r="K414" s="9">
        <v>193</v>
      </c>
      <c r="L414" s="9">
        <f t="shared" si="35"/>
        <v>302</v>
      </c>
      <c r="M414" s="9">
        <f t="shared" si="38"/>
        <v>29667</v>
      </c>
      <c r="N414" s="9">
        <f t="shared" si="38"/>
        <v>28978</v>
      </c>
      <c r="O414" s="9">
        <f t="shared" si="33"/>
        <v>58645</v>
      </c>
      <c r="P414" s="9">
        <v>18387</v>
      </c>
      <c r="Q414" s="9">
        <v>29446</v>
      </c>
      <c r="R414" s="9">
        <v>28531</v>
      </c>
      <c r="S414" s="9">
        <f t="shared" si="36"/>
        <v>57977</v>
      </c>
      <c r="T414" s="9">
        <v>18048</v>
      </c>
      <c r="U414" s="9" t="s">
        <v>25</v>
      </c>
    </row>
    <row r="415" spans="1:21">
      <c r="A415" s="4">
        <v>35461</v>
      </c>
      <c r="B415" s="9">
        <v>9</v>
      </c>
      <c r="C415" s="9">
        <v>2</v>
      </c>
      <c r="D415" s="6">
        <v>8</v>
      </c>
      <c r="E415" s="9">
        <v>29596</v>
      </c>
      <c r="F415" s="9">
        <v>28799</v>
      </c>
      <c r="G415" s="9">
        <f t="shared" si="34"/>
        <v>58395</v>
      </c>
      <c r="H415" s="9">
        <v>44067</v>
      </c>
      <c r="I415" s="9">
        <v>6859</v>
      </c>
      <c r="J415" s="9">
        <v>107</v>
      </c>
      <c r="K415" s="9">
        <v>193</v>
      </c>
      <c r="L415" s="9">
        <f t="shared" si="35"/>
        <v>300</v>
      </c>
      <c r="M415" s="9">
        <f t="shared" si="38"/>
        <v>29703</v>
      </c>
      <c r="N415" s="9">
        <f t="shared" si="38"/>
        <v>28992</v>
      </c>
      <c r="O415" s="9">
        <f t="shared" si="33"/>
        <v>58695</v>
      </c>
      <c r="P415" s="9">
        <v>18431</v>
      </c>
      <c r="Q415" s="9">
        <v>29482</v>
      </c>
      <c r="R415" s="9">
        <v>28545</v>
      </c>
      <c r="S415" s="9">
        <f t="shared" si="36"/>
        <v>58027</v>
      </c>
      <c r="T415" s="9">
        <v>18092</v>
      </c>
      <c r="U415" s="9" t="s">
        <v>25</v>
      </c>
    </row>
    <row r="416" spans="1:21">
      <c r="A416" s="4">
        <v>35489</v>
      </c>
      <c r="B416" s="9">
        <v>9</v>
      </c>
      <c r="C416" s="9">
        <v>3</v>
      </c>
      <c r="D416" s="6">
        <v>8</v>
      </c>
      <c r="E416" s="9">
        <v>29608</v>
      </c>
      <c r="F416" s="9">
        <v>28822</v>
      </c>
      <c r="G416" s="9">
        <f t="shared" si="34"/>
        <v>58430</v>
      </c>
      <c r="H416" s="9">
        <v>44113</v>
      </c>
      <c r="I416" s="9">
        <v>6885</v>
      </c>
      <c r="J416" s="9">
        <v>101</v>
      </c>
      <c r="K416" s="9">
        <v>194</v>
      </c>
      <c r="L416" s="9">
        <f t="shared" si="35"/>
        <v>295</v>
      </c>
      <c r="M416" s="9">
        <f t="shared" si="38"/>
        <v>29709</v>
      </c>
      <c r="N416" s="9">
        <f t="shared" si="38"/>
        <v>29016</v>
      </c>
      <c r="O416" s="9">
        <f t="shared" ref="O416:O522" si="39">M416+N416</f>
        <v>58725</v>
      </c>
      <c r="P416" s="9">
        <v>18440</v>
      </c>
      <c r="Q416" s="9">
        <v>29488</v>
      </c>
      <c r="R416" s="9">
        <v>28569</v>
      </c>
      <c r="S416" s="9">
        <f t="shared" si="36"/>
        <v>58057</v>
      </c>
      <c r="T416" s="9">
        <v>18101</v>
      </c>
      <c r="U416" s="9" t="s">
        <v>25</v>
      </c>
    </row>
    <row r="417" spans="1:22">
      <c r="A417" s="4">
        <v>35520</v>
      </c>
      <c r="B417" s="9">
        <v>9</v>
      </c>
      <c r="C417" s="9">
        <v>4</v>
      </c>
      <c r="D417" s="6">
        <v>9</v>
      </c>
      <c r="E417" s="9">
        <v>29554</v>
      </c>
      <c r="F417" s="9">
        <v>28756</v>
      </c>
      <c r="G417" s="9">
        <f t="shared" si="34"/>
        <v>58310</v>
      </c>
      <c r="H417" s="9">
        <v>44081</v>
      </c>
      <c r="I417" s="9">
        <v>6922</v>
      </c>
      <c r="J417" s="9">
        <v>98</v>
      </c>
      <c r="K417" s="9">
        <v>194</v>
      </c>
      <c r="L417" s="9">
        <f t="shared" si="35"/>
        <v>292</v>
      </c>
      <c r="M417" s="9">
        <f t="shared" si="38"/>
        <v>29652</v>
      </c>
      <c r="N417" s="9">
        <f t="shared" si="38"/>
        <v>28950</v>
      </c>
      <c r="O417" s="9">
        <f t="shared" si="39"/>
        <v>58602</v>
      </c>
      <c r="P417" s="9">
        <v>18439</v>
      </c>
      <c r="Q417" s="9">
        <v>29431</v>
      </c>
      <c r="R417" s="9">
        <v>28503</v>
      </c>
      <c r="S417" s="9">
        <f t="shared" si="36"/>
        <v>57934</v>
      </c>
      <c r="T417" s="9">
        <v>18100</v>
      </c>
      <c r="U417" s="9" t="s">
        <v>25</v>
      </c>
    </row>
    <row r="418" spans="1:22">
      <c r="A418" s="4">
        <v>35550</v>
      </c>
      <c r="B418" s="9">
        <v>9</v>
      </c>
      <c r="C418" s="9">
        <v>5</v>
      </c>
      <c r="D418" s="6">
        <v>9</v>
      </c>
      <c r="E418" s="9">
        <v>29571</v>
      </c>
      <c r="F418" s="9">
        <v>28772</v>
      </c>
      <c r="G418" s="9">
        <f t="shared" si="34"/>
        <v>58343</v>
      </c>
      <c r="H418" s="9">
        <v>44157</v>
      </c>
      <c r="I418" s="9">
        <v>6948</v>
      </c>
      <c r="J418" s="9">
        <v>101</v>
      </c>
      <c r="K418" s="9">
        <v>193</v>
      </c>
      <c r="L418" s="9">
        <f t="shared" si="35"/>
        <v>294</v>
      </c>
      <c r="M418" s="9">
        <f t="shared" si="38"/>
        <v>29672</v>
      </c>
      <c r="N418" s="9">
        <f t="shared" si="38"/>
        <v>28965</v>
      </c>
      <c r="O418" s="9">
        <f t="shared" si="39"/>
        <v>58637</v>
      </c>
      <c r="P418" s="9">
        <v>18500</v>
      </c>
      <c r="Q418" s="9">
        <v>29451</v>
      </c>
      <c r="R418" s="9">
        <v>28518</v>
      </c>
      <c r="S418" s="9">
        <f t="shared" si="36"/>
        <v>57969</v>
      </c>
      <c r="T418" s="9">
        <v>18161</v>
      </c>
      <c r="U418" s="9" t="s">
        <v>25</v>
      </c>
    </row>
    <row r="419" spans="1:22">
      <c r="A419" s="4">
        <v>35581</v>
      </c>
      <c r="B419" s="9">
        <v>9</v>
      </c>
      <c r="C419" s="9">
        <v>6</v>
      </c>
      <c r="D419" s="6">
        <v>9</v>
      </c>
      <c r="E419" s="9">
        <v>29584</v>
      </c>
      <c r="F419" s="9">
        <v>28806</v>
      </c>
      <c r="G419" s="9">
        <f t="shared" si="34"/>
        <v>58390</v>
      </c>
      <c r="H419" s="9">
        <v>44225</v>
      </c>
      <c r="I419" s="9">
        <v>6975</v>
      </c>
      <c r="J419" s="9">
        <v>103</v>
      </c>
      <c r="K419" s="9">
        <v>189</v>
      </c>
      <c r="L419" s="9">
        <f t="shared" si="35"/>
        <v>292</v>
      </c>
      <c r="M419" s="9">
        <f t="shared" si="38"/>
        <v>29687</v>
      </c>
      <c r="N419" s="9">
        <f t="shared" si="38"/>
        <v>28995</v>
      </c>
      <c r="O419" s="9">
        <f t="shared" si="39"/>
        <v>58682</v>
      </c>
      <c r="P419" s="9">
        <v>18524</v>
      </c>
      <c r="Q419" s="9">
        <v>29466</v>
      </c>
      <c r="R419" s="9">
        <v>28548</v>
      </c>
      <c r="S419" s="9">
        <f t="shared" si="36"/>
        <v>58014</v>
      </c>
      <c r="T419" s="9">
        <v>18185</v>
      </c>
      <c r="U419" s="9" t="s">
        <v>25</v>
      </c>
    </row>
    <row r="420" spans="1:22">
      <c r="A420" s="4">
        <v>35611</v>
      </c>
      <c r="B420" s="9">
        <v>9</v>
      </c>
      <c r="C420" s="9">
        <v>7</v>
      </c>
      <c r="D420" s="6">
        <v>9</v>
      </c>
      <c r="E420" s="9">
        <v>29609</v>
      </c>
      <c r="F420" s="9">
        <v>28828</v>
      </c>
      <c r="G420" s="9">
        <f t="shared" ref="G420:G526" si="40">E420+F420</f>
        <v>58437</v>
      </c>
      <c r="H420" s="9">
        <v>44297</v>
      </c>
      <c r="I420" s="9">
        <v>7000</v>
      </c>
      <c r="J420" s="9">
        <v>101</v>
      </c>
      <c r="K420" s="9">
        <v>191</v>
      </c>
      <c r="L420" s="9">
        <f t="shared" si="35"/>
        <v>292</v>
      </c>
      <c r="M420" s="9">
        <f t="shared" si="38"/>
        <v>29710</v>
      </c>
      <c r="N420" s="9">
        <f t="shared" si="38"/>
        <v>29019</v>
      </c>
      <c r="O420" s="9">
        <f t="shared" si="39"/>
        <v>58729</v>
      </c>
      <c r="P420" s="9">
        <v>18541</v>
      </c>
      <c r="Q420" s="9">
        <v>29489</v>
      </c>
      <c r="R420" s="9">
        <v>28572</v>
      </c>
      <c r="S420" s="9">
        <f t="shared" si="36"/>
        <v>58061</v>
      </c>
      <c r="T420" s="9">
        <v>18202</v>
      </c>
      <c r="U420" s="9" t="s">
        <v>25</v>
      </c>
    </row>
    <row r="421" spans="1:22">
      <c r="A421" s="7">
        <v>35642</v>
      </c>
      <c r="B421" s="9">
        <v>9</v>
      </c>
      <c r="C421" s="9">
        <v>8</v>
      </c>
      <c r="D421" s="6">
        <v>9</v>
      </c>
      <c r="E421" s="9">
        <v>29626</v>
      </c>
      <c r="F421" s="9">
        <v>28871</v>
      </c>
      <c r="G421" s="9">
        <f t="shared" si="40"/>
        <v>58497</v>
      </c>
      <c r="H421" s="9">
        <v>44388</v>
      </c>
      <c r="I421" s="9">
        <v>7023</v>
      </c>
      <c r="J421" s="9">
        <v>106</v>
      </c>
      <c r="K421" s="9">
        <v>189</v>
      </c>
      <c r="L421" s="9">
        <f t="shared" si="35"/>
        <v>295</v>
      </c>
      <c r="M421" s="9">
        <f t="shared" si="38"/>
        <v>29732</v>
      </c>
      <c r="N421" s="9">
        <f t="shared" si="38"/>
        <v>29060</v>
      </c>
      <c r="O421" s="9">
        <f t="shared" si="39"/>
        <v>58792</v>
      </c>
      <c r="P421" s="9">
        <v>18575</v>
      </c>
      <c r="Q421" s="9">
        <v>29511</v>
      </c>
      <c r="R421" s="9">
        <v>28613</v>
      </c>
      <c r="S421" s="9">
        <f t="shared" si="36"/>
        <v>58124</v>
      </c>
      <c r="T421" s="9">
        <v>18236</v>
      </c>
      <c r="U421" s="9" t="s">
        <v>25</v>
      </c>
    </row>
    <row r="422" spans="1:22">
      <c r="A422" s="7">
        <v>35673</v>
      </c>
      <c r="B422" s="9">
        <v>9</v>
      </c>
      <c r="C422" s="9">
        <v>9</v>
      </c>
      <c r="D422" s="6">
        <v>9</v>
      </c>
      <c r="E422" s="9">
        <v>29612</v>
      </c>
      <c r="F422" s="9">
        <v>28891</v>
      </c>
      <c r="G422" s="9">
        <f t="shared" si="40"/>
        <v>58503</v>
      </c>
      <c r="H422" s="9">
        <v>44411</v>
      </c>
      <c r="I422" s="9">
        <v>7036</v>
      </c>
      <c r="J422" s="9">
        <v>107</v>
      </c>
      <c r="K422" s="9">
        <v>197</v>
      </c>
      <c r="L422" s="9">
        <f t="shared" si="35"/>
        <v>304</v>
      </c>
      <c r="M422" s="9">
        <f t="shared" si="38"/>
        <v>29719</v>
      </c>
      <c r="N422" s="9">
        <f t="shared" si="38"/>
        <v>29088</v>
      </c>
      <c r="O422" s="9">
        <f t="shared" si="39"/>
        <v>58807</v>
      </c>
      <c r="P422" s="9">
        <v>18584</v>
      </c>
      <c r="Q422" s="9">
        <v>29498</v>
      </c>
      <c r="R422" s="9">
        <v>28641</v>
      </c>
      <c r="S422" s="9">
        <f t="shared" si="36"/>
        <v>58139</v>
      </c>
      <c r="T422" s="9">
        <v>18245</v>
      </c>
      <c r="U422" s="9" t="s">
        <v>25</v>
      </c>
    </row>
    <row r="423" spans="1:22">
      <c r="A423" s="7">
        <v>35703</v>
      </c>
      <c r="B423" s="9">
        <v>9</v>
      </c>
      <c r="C423" s="9">
        <v>10</v>
      </c>
      <c r="D423" s="6">
        <v>9</v>
      </c>
      <c r="E423" s="9">
        <v>29646</v>
      </c>
      <c r="F423" s="9">
        <v>28911</v>
      </c>
      <c r="G423" s="9">
        <f t="shared" si="40"/>
        <v>58557</v>
      </c>
      <c r="H423" s="9">
        <v>44492</v>
      </c>
      <c r="I423" s="9">
        <v>7066</v>
      </c>
      <c r="J423" s="9">
        <v>106</v>
      </c>
      <c r="K423" s="9">
        <v>200</v>
      </c>
      <c r="L423" s="9">
        <f t="shared" si="35"/>
        <v>306</v>
      </c>
      <c r="M423" s="9">
        <f t="shared" si="38"/>
        <v>29752</v>
      </c>
      <c r="N423" s="9">
        <f t="shared" si="38"/>
        <v>29111</v>
      </c>
      <c r="O423" s="9">
        <f t="shared" si="39"/>
        <v>58863</v>
      </c>
      <c r="P423" s="9">
        <v>18607</v>
      </c>
      <c r="Q423" s="9">
        <v>29531</v>
      </c>
      <c r="R423" s="9">
        <v>28664</v>
      </c>
      <c r="S423" s="9">
        <f t="shared" si="36"/>
        <v>58195</v>
      </c>
      <c r="T423" s="9">
        <v>18268</v>
      </c>
      <c r="U423" s="9" t="s">
        <v>25</v>
      </c>
    </row>
    <row r="424" spans="1:22">
      <c r="A424" s="7">
        <v>35734</v>
      </c>
      <c r="B424" s="9">
        <v>9</v>
      </c>
      <c r="C424" s="9">
        <v>11</v>
      </c>
      <c r="D424" s="6">
        <v>9</v>
      </c>
      <c r="E424" s="9">
        <v>29664</v>
      </c>
      <c r="F424" s="9">
        <v>28924</v>
      </c>
      <c r="G424" s="9">
        <f t="shared" si="40"/>
        <v>58588</v>
      </c>
      <c r="H424" s="9">
        <v>44544</v>
      </c>
      <c r="I424" s="9">
        <v>7076</v>
      </c>
      <c r="J424" s="9">
        <v>110</v>
      </c>
      <c r="K424" s="9">
        <v>202</v>
      </c>
      <c r="L424" s="9">
        <f t="shared" si="35"/>
        <v>312</v>
      </c>
      <c r="M424" s="9">
        <f t="shared" si="38"/>
        <v>29774</v>
      </c>
      <c r="N424" s="9">
        <f t="shared" si="38"/>
        <v>29126</v>
      </c>
      <c r="O424" s="9">
        <f t="shared" si="39"/>
        <v>58900</v>
      </c>
      <c r="P424" s="9">
        <v>18652</v>
      </c>
      <c r="Q424" s="9">
        <v>29553</v>
      </c>
      <c r="R424" s="9">
        <v>28679</v>
      </c>
      <c r="S424" s="9">
        <f t="shared" si="36"/>
        <v>58232</v>
      </c>
      <c r="T424" s="9">
        <v>18313</v>
      </c>
      <c r="U424" s="9" t="s">
        <v>25</v>
      </c>
    </row>
    <row r="425" spans="1:22">
      <c r="A425" s="7">
        <v>35762</v>
      </c>
      <c r="B425" s="9">
        <v>9</v>
      </c>
      <c r="C425" s="9">
        <v>12</v>
      </c>
      <c r="D425" s="6">
        <v>9</v>
      </c>
      <c r="E425" s="9">
        <v>29699</v>
      </c>
      <c r="F425" s="9">
        <v>28937</v>
      </c>
      <c r="G425" s="9">
        <f t="shared" si="40"/>
        <v>58636</v>
      </c>
      <c r="H425" s="9">
        <v>44606</v>
      </c>
      <c r="I425" s="9">
        <v>7110</v>
      </c>
      <c r="J425" s="9">
        <v>112</v>
      </c>
      <c r="K425" s="9">
        <v>202</v>
      </c>
      <c r="L425" s="9">
        <f t="shared" si="35"/>
        <v>314</v>
      </c>
      <c r="M425" s="9">
        <f t="shared" si="38"/>
        <v>29811</v>
      </c>
      <c r="N425" s="9">
        <f t="shared" si="38"/>
        <v>29139</v>
      </c>
      <c r="O425" s="9">
        <f t="shared" si="39"/>
        <v>58950</v>
      </c>
      <c r="P425" s="9">
        <v>18688</v>
      </c>
      <c r="Q425" s="9">
        <v>29590</v>
      </c>
      <c r="R425" s="9">
        <v>28692</v>
      </c>
      <c r="S425" s="9">
        <f t="shared" si="36"/>
        <v>58282</v>
      </c>
      <c r="T425" s="9">
        <v>18349</v>
      </c>
      <c r="U425" s="9" t="s">
        <v>25</v>
      </c>
      <c r="V425" s="9" t="s">
        <v>32</v>
      </c>
    </row>
    <row r="426" spans="1:22">
      <c r="A426" s="7">
        <v>35795</v>
      </c>
      <c r="B426" s="9">
        <v>10</v>
      </c>
      <c r="C426" s="9">
        <v>1</v>
      </c>
      <c r="D426" s="6">
        <v>9</v>
      </c>
      <c r="E426" s="9">
        <v>29722</v>
      </c>
      <c r="F426" s="9">
        <v>28934</v>
      </c>
      <c r="G426" s="9">
        <f t="shared" si="40"/>
        <v>58656</v>
      </c>
      <c r="H426" s="9">
        <v>44631</v>
      </c>
      <c r="I426" s="9">
        <v>7122</v>
      </c>
      <c r="J426" s="9">
        <v>111</v>
      </c>
      <c r="K426" s="9">
        <v>199</v>
      </c>
      <c r="L426" s="9">
        <f t="shared" si="35"/>
        <v>310</v>
      </c>
      <c r="M426" s="9">
        <f t="shared" si="38"/>
        <v>29833</v>
      </c>
      <c r="N426" s="9">
        <f t="shared" si="38"/>
        <v>29133</v>
      </c>
      <c r="O426" s="9">
        <f t="shared" si="39"/>
        <v>58966</v>
      </c>
      <c r="P426" s="9">
        <v>18696</v>
      </c>
      <c r="Q426" s="9">
        <v>29612</v>
      </c>
      <c r="R426" s="9">
        <v>28686</v>
      </c>
      <c r="S426" s="9">
        <f t="shared" si="36"/>
        <v>58298</v>
      </c>
      <c r="T426" s="9">
        <v>18357</v>
      </c>
      <c r="U426" s="9" t="s">
        <v>25</v>
      </c>
    </row>
    <row r="427" spans="1:22">
      <c r="A427" s="7">
        <v>35826</v>
      </c>
      <c r="B427" s="9">
        <v>10</v>
      </c>
      <c r="C427" s="9">
        <v>2</v>
      </c>
      <c r="D427" s="6">
        <v>9</v>
      </c>
      <c r="E427" s="9">
        <v>29741</v>
      </c>
      <c r="F427" s="9">
        <v>28970</v>
      </c>
      <c r="G427" s="9">
        <f t="shared" si="40"/>
        <v>58711</v>
      </c>
      <c r="H427" s="9">
        <v>44692</v>
      </c>
      <c r="I427" s="9">
        <v>7179</v>
      </c>
      <c r="J427" s="9">
        <v>118</v>
      </c>
      <c r="K427" s="9">
        <v>204</v>
      </c>
      <c r="L427" s="9">
        <f t="shared" si="35"/>
        <v>322</v>
      </c>
      <c r="M427" s="9">
        <f t="shared" si="38"/>
        <v>29859</v>
      </c>
      <c r="N427" s="9">
        <f t="shared" si="38"/>
        <v>29174</v>
      </c>
      <c r="O427" s="9">
        <f t="shared" si="39"/>
        <v>59033</v>
      </c>
      <c r="P427" s="9">
        <v>18735</v>
      </c>
      <c r="Q427" s="9">
        <v>29638</v>
      </c>
      <c r="R427" s="9">
        <v>28727</v>
      </c>
      <c r="S427" s="9">
        <f t="shared" si="36"/>
        <v>58365</v>
      </c>
      <c r="T427" s="9">
        <v>18396</v>
      </c>
      <c r="U427" s="9" t="s">
        <v>25</v>
      </c>
    </row>
    <row r="428" spans="1:22">
      <c r="A428" s="7">
        <v>35853</v>
      </c>
      <c r="B428" s="9">
        <v>10</v>
      </c>
      <c r="C428" s="9">
        <v>3</v>
      </c>
      <c r="D428" s="6">
        <v>9</v>
      </c>
      <c r="E428" s="9">
        <v>29720</v>
      </c>
      <c r="F428" s="9">
        <v>28961</v>
      </c>
      <c r="G428" s="9">
        <f t="shared" si="40"/>
        <v>58681</v>
      </c>
      <c r="H428" s="9">
        <v>44703</v>
      </c>
      <c r="I428" s="9">
        <v>7202</v>
      </c>
      <c r="J428" s="9">
        <v>119</v>
      </c>
      <c r="K428" s="9">
        <v>207</v>
      </c>
      <c r="L428" s="9">
        <f t="shared" si="35"/>
        <v>326</v>
      </c>
      <c r="M428" s="9">
        <f t="shared" si="38"/>
        <v>29839</v>
      </c>
      <c r="N428" s="9">
        <f t="shared" si="38"/>
        <v>29168</v>
      </c>
      <c r="O428" s="9">
        <f t="shared" si="39"/>
        <v>59007</v>
      </c>
      <c r="P428" s="9">
        <v>18739</v>
      </c>
      <c r="Q428" s="9">
        <v>29618</v>
      </c>
      <c r="R428" s="9">
        <v>28721</v>
      </c>
      <c r="S428" s="9">
        <f t="shared" si="36"/>
        <v>58339</v>
      </c>
      <c r="T428" s="9">
        <v>18400</v>
      </c>
      <c r="U428" s="9" t="s">
        <v>25</v>
      </c>
    </row>
    <row r="429" spans="1:22">
      <c r="A429" s="7">
        <v>35885</v>
      </c>
      <c r="B429" s="9">
        <v>10</v>
      </c>
      <c r="C429" s="9">
        <v>4</v>
      </c>
      <c r="D429" s="6">
        <v>10</v>
      </c>
      <c r="E429" s="9">
        <v>29675</v>
      </c>
      <c r="F429" s="9">
        <v>28954</v>
      </c>
      <c r="G429" s="9">
        <f t="shared" si="40"/>
        <v>58629</v>
      </c>
      <c r="H429" s="9">
        <v>44748</v>
      </c>
      <c r="I429" s="9">
        <v>7239</v>
      </c>
      <c r="J429" s="9">
        <v>121</v>
      </c>
      <c r="K429" s="9">
        <v>206</v>
      </c>
      <c r="L429" s="9">
        <f t="shared" si="35"/>
        <v>327</v>
      </c>
      <c r="M429" s="9">
        <f t="shared" si="38"/>
        <v>29796</v>
      </c>
      <c r="N429" s="9">
        <f t="shared" si="38"/>
        <v>29160</v>
      </c>
      <c r="O429" s="9">
        <f t="shared" si="39"/>
        <v>58956</v>
      </c>
      <c r="P429" s="9">
        <v>18775</v>
      </c>
      <c r="Q429" s="9">
        <v>29575</v>
      </c>
      <c r="R429" s="9">
        <v>28713</v>
      </c>
      <c r="S429" s="9">
        <f t="shared" si="36"/>
        <v>58288</v>
      </c>
      <c r="T429" s="9">
        <v>18436</v>
      </c>
      <c r="U429" s="9" t="s">
        <v>25</v>
      </c>
    </row>
    <row r="430" spans="1:22">
      <c r="A430" s="7">
        <v>35915</v>
      </c>
      <c r="B430" s="9">
        <v>10</v>
      </c>
      <c r="C430" s="9">
        <v>5</v>
      </c>
      <c r="D430" s="6">
        <v>10</v>
      </c>
      <c r="E430" s="9">
        <v>29759</v>
      </c>
      <c r="F430" s="9">
        <v>28988</v>
      </c>
      <c r="G430" s="9">
        <f t="shared" si="40"/>
        <v>58747</v>
      </c>
      <c r="H430" s="9">
        <v>44859</v>
      </c>
      <c r="I430" s="9">
        <v>7262</v>
      </c>
      <c r="J430" s="9">
        <v>125</v>
      </c>
      <c r="K430" s="9">
        <v>209</v>
      </c>
      <c r="L430" s="9">
        <f t="shared" si="35"/>
        <v>334</v>
      </c>
      <c r="M430" s="9">
        <f t="shared" si="38"/>
        <v>29884</v>
      </c>
      <c r="N430" s="9">
        <f t="shared" si="38"/>
        <v>29197</v>
      </c>
      <c r="O430" s="9">
        <f t="shared" si="39"/>
        <v>59081</v>
      </c>
      <c r="P430" s="9">
        <v>18882</v>
      </c>
      <c r="Q430" s="9">
        <v>29663</v>
      </c>
      <c r="R430" s="9">
        <v>28750</v>
      </c>
      <c r="S430" s="9">
        <f t="shared" si="36"/>
        <v>58413</v>
      </c>
      <c r="T430" s="9">
        <v>18543</v>
      </c>
      <c r="U430" s="9" t="s">
        <v>25</v>
      </c>
    </row>
    <row r="431" spans="1:22">
      <c r="A431" s="7">
        <v>35946</v>
      </c>
      <c r="B431" s="9">
        <v>10</v>
      </c>
      <c r="C431" s="9">
        <v>6</v>
      </c>
      <c r="D431" s="6">
        <v>10</v>
      </c>
      <c r="E431" s="9">
        <v>29770</v>
      </c>
      <c r="F431" s="9">
        <v>29007</v>
      </c>
      <c r="G431" s="9">
        <f t="shared" si="40"/>
        <v>58777</v>
      </c>
      <c r="H431" s="9">
        <v>44922</v>
      </c>
      <c r="I431" s="9">
        <v>7275</v>
      </c>
      <c r="J431" s="9">
        <v>127</v>
      </c>
      <c r="K431" s="9">
        <v>210</v>
      </c>
      <c r="L431" s="9">
        <f t="shared" si="35"/>
        <v>337</v>
      </c>
      <c r="M431" s="9">
        <f t="shared" si="38"/>
        <v>29897</v>
      </c>
      <c r="N431" s="9">
        <f t="shared" si="38"/>
        <v>29217</v>
      </c>
      <c r="O431" s="9">
        <f t="shared" si="39"/>
        <v>59114</v>
      </c>
      <c r="P431" s="9">
        <v>18912</v>
      </c>
      <c r="Q431" s="9">
        <v>29676</v>
      </c>
      <c r="R431" s="9">
        <v>28770</v>
      </c>
      <c r="S431" s="9">
        <f t="shared" si="36"/>
        <v>58446</v>
      </c>
      <c r="T431" s="9">
        <v>18573</v>
      </c>
      <c r="U431" s="9" t="s">
        <v>25</v>
      </c>
    </row>
    <row r="432" spans="1:22">
      <c r="A432" s="7">
        <v>35976</v>
      </c>
      <c r="B432" s="9">
        <v>10</v>
      </c>
      <c r="C432" s="9">
        <v>7</v>
      </c>
      <c r="D432" s="6">
        <v>10</v>
      </c>
      <c r="E432" s="9">
        <v>29777</v>
      </c>
      <c r="F432" s="9">
        <v>29024</v>
      </c>
      <c r="G432" s="9">
        <f t="shared" si="40"/>
        <v>58801</v>
      </c>
      <c r="H432" s="9">
        <v>44993</v>
      </c>
      <c r="I432" s="9">
        <v>7281</v>
      </c>
      <c r="J432" s="9">
        <v>126</v>
      </c>
      <c r="K432" s="9">
        <v>210</v>
      </c>
      <c r="L432" s="9">
        <f t="shared" ref="L432:L538" si="41">J432+K432</f>
        <v>336</v>
      </c>
      <c r="M432" s="9">
        <f t="shared" si="38"/>
        <v>29903</v>
      </c>
      <c r="N432" s="9">
        <f t="shared" si="38"/>
        <v>29234</v>
      </c>
      <c r="O432" s="9">
        <f t="shared" si="39"/>
        <v>59137</v>
      </c>
      <c r="P432" s="9">
        <v>18938</v>
      </c>
      <c r="Q432" s="9">
        <v>29682</v>
      </c>
      <c r="R432" s="9">
        <v>28787</v>
      </c>
      <c r="S432" s="9">
        <f t="shared" si="36"/>
        <v>58469</v>
      </c>
      <c r="T432" s="9">
        <v>18599</v>
      </c>
      <c r="U432" s="9" t="s">
        <v>25</v>
      </c>
    </row>
    <row r="433" spans="1:21">
      <c r="A433" s="7">
        <v>36007</v>
      </c>
      <c r="B433" s="9">
        <v>10</v>
      </c>
      <c r="C433" s="9">
        <v>8</v>
      </c>
      <c r="D433" s="6">
        <v>10</v>
      </c>
      <c r="E433" s="9">
        <v>29811</v>
      </c>
      <c r="F433" s="9">
        <v>29058</v>
      </c>
      <c r="G433" s="9">
        <f t="shared" si="40"/>
        <v>58869</v>
      </c>
      <c r="H433" s="9">
        <v>45082</v>
      </c>
      <c r="I433" s="9">
        <v>7303</v>
      </c>
      <c r="J433" s="9">
        <v>128</v>
      </c>
      <c r="K433" s="9">
        <v>213</v>
      </c>
      <c r="L433" s="9">
        <f t="shared" si="41"/>
        <v>341</v>
      </c>
      <c r="M433" s="9">
        <f t="shared" si="38"/>
        <v>29939</v>
      </c>
      <c r="N433" s="9">
        <f t="shared" si="38"/>
        <v>29271</v>
      </c>
      <c r="O433" s="9">
        <f t="shared" si="39"/>
        <v>59210</v>
      </c>
      <c r="P433" s="9">
        <v>18973</v>
      </c>
      <c r="Q433" s="9">
        <v>29718</v>
      </c>
      <c r="R433" s="9">
        <v>28824</v>
      </c>
      <c r="S433" s="9">
        <f t="shared" si="36"/>
        <v>58542</v>
      </c>
      <c r="T433" s="9">
        <v>18634</v>
      </c>
      <c r="U433" s="9" t="s">
        <v>25</v>
      </c>
    </row>
    <row r="434" spans="1:21">
      <c r="A434" s="7">
        <v>36038</v>
      </c>
      <c r="B434" s="9">
        <v>10</v>
      </c>
      <c r="C434" s="9">
        <v>9</v>
      </c>
      <c r="D434" s="6">
        <v>10</v>
      </c>
      <c r="E434" s="9">
        <v>29824</v>
      </c>
      <c r="F434" s="9">
        <v>29042</v>
      </c>
      <c r="G434" s="9">
        <f t="shared" si="40"/>
        <v>58866</v>
      </c>
      <c r="H434" s="9">
        <v>45125</v>
      </c>
      <c r="I434" s="9">
        <v>7318</v>
      </c>
      <c r="J434" s="9">
        <v>127</v>
      </c>
      <c r="K434" s="9">
        <v>209</v>
      </c>
      <c r="L434" s="9">
        <f t="shared" si="41"/>
        <v>336</v>
      </c>
      <c r="M434" s="9">
        <f t="shared" si="38"/>
        <v>29951</v>
      </c>
      <c r="N434" s="9">
        <f t="shared" si="38"/>
        <v>29251</v>
      </c>
      <c r="O434" s="9">
        <f t="shared" si="39"/>
        <v>59202</v>
      </c>
      <c r="P434" s="9">
        <v>18980</v>
      </c>
      <c r="Q434" s="9">
        <v>29730</v>
      </c>
      <c r="R434" s="9">
        <v>28804</v>
      </c>
      <c r="S434" s="9">
        <f t="shared" ref="S434:S458" si="42">Q434+R434</f>
        <v>58534</v>
      </c>
      <c r="T434" s="9">
        <v>18641</v>
      </c>
      <c r="U434" s="9" t="s">
        <v>25</v>
      </c>
    </row>
    <row r="435" spans="1:21">
      <c r="A435" s="7">
        <v>36068</v>
      </c>
      <c r="B435" s="9">
        <v>10</v>
      </c>
      <c r="C435" s="9">
        <v>10</v>
      </c>
      <c r="D435" s="6">
        <v>10</v>
      </c>
      <c r="E435" s="9">
        <v>29841</v>
      </c>
      <c r="F435" s="9">
        <v>29043</v>
      </c>
      <c r="G435" s="9">
        <f t="shared" si="40"/>
        <v>58884</v>
      </c>
      <c r="H435" s="9">
        <v>45145</v>
      </c>
      <c r="I435" s="9">
        <v>7324</v>
      </c>
      <c r="J435" s="9">
        <v>128</v>
      </c>
      <c r="K435" s="9">
        <v>209</v>
      </c>
      <c r="L435" s="9">
        <f t="shared" si="41"/>
        <v>337</v>
      </c>
      <c r="M435" s="9">
        <f t="shared" si="38"/>
        <v>29969</v>
      </c>
      <c r="N435" s="9">
        <f t="shared" si="38"/>
        <v>29252</v>
      </c>
      <c r="O435" s="9">
        <f t="shared" si="39"/>
        <v>59221</v>
      </c>
      <c r="P435" s="9">
        <v>18995</v>
      </c>
      <c r="Q435" s="9">
        <v>29748</v>
      </c>
      <c r="R435" s="9">
        <v>28805</v>
      </c>
      <c r="S435" s="9">
        <f t="shared" si="42"/>
        <v>58553</v>
      </c>
      <c r="T435" s="9">
        <v>18656</v>
      </c>
      <c r="U435" s="9" t="s">
        <v>25</v>
      </c>
    </row>
    <row r="436" spans="1:21">
      <c r="A436" s="7">
        <v>36099</v>
      </c>
      <c r="B436" s="9">
        <v>10</v>
      </c>
      <c r="C436" s="9">
        <v>11</v>
      </c>
      <c r="D436" s="6">
        <v>10</v>
      </c>
      <c r="E436" s="9">
        <v>29851</v>
      </c>
      <c r="F436" s="9">
        <v>29066</v>
      </c>
      <c r="G436" s="9">
        <f t="shared" si="40"/>
        <v>58917</v>
      </c>
      <c r="H436" s="9">
        <v>45198</v>
      </c>
      <c r="I436" s="9">
        <v>7372</v>
      </c>
      <c r="J436" s="9">
        <v>130</v>
      </c>
      <c r="K436" s="9">
        <v>211</v>
      </c>
      <c r="L436" s="9">
        <f t="shared" si="41"/>
        <v>341</v>
      </c>
      <c r="M436" s="9">
        <f t="shared" si="38"/>
        <v>29981</v>
      </c>
      <c r="N436" s="9">
        <f t="shared" si="38"/>
        <v>29277</v>
      </c>
      <c r="O436" s="9">
        <f t="shared" si="39"/>
        <v>59258</v>
      </c>
      <c r="P436" s="9">
        <v>19007</v>
      </c>
      <c r="Q436" s="9">
        <v>29760</v>
      </c>
      <c r="R436" s="9">
        <v>28830</v>
      </c>
      <c r="S436" s="9">
        <f t="shared" si="42"/>
        <v>58590</v>
      </c>
      <c r="T436" s="9">
        <v>18668</v>
      </c>
      <c r="U436" s="9" t="s">
        <v>25</v>
      </c>
    </row>
    <row r="437" spans="1:21">
      <c r="A437" s="7">
        <v>36129</v>
      </c>
      <c r="B437" s="9">
        <v>10</v>
      </c>
      <c r="C437" s="9">
        <v>12</v>
      </c>
      <c r="D437" s="6">
        <v>10</v>
      </c>
      <c r="E437" s="9">
        <v>29841</v>
      </c>
      <c r="F437" s="9">
        <v>29083</v>
      </c>
      <c r="G437" s="9">
        <f t="shared" si="40"/>
        <v>58924</v>
      </c>
      <c r="H437" s="9">
        <v>45234</v>
      </c>
      <c r="I437" s="9">
        <v>7388</v>
      </c>
      <c r="J437" s="9">
        <v>125</v>
      </c>
      <c r="K437" s="9">
        <v>209</v>
      </c>
      <c r="L437" s="9">
        <f t="shared" si="41"/>
        <v>334</v>
      </c>
      <c r="M437" s="9">
        <f t="shared" si="38"/>
        <v>29966</v>
      </c>
      <c r="N437" s="9">
        <f t="shared" si="38"/>
        <v>29292</v>
      </c>
      <c r="O437" s="9">
        <f t="shared" si="39"/>
        <v>59258</v>
      </c>
      <c r="P437" s="9">
        <v>19018</v>
      </c>
      <c r="Q437" s="9">
        <v>29745</v>
      </c>
      <c r="R437" s="9">
        <v>28845</v>
      </c>
      <c r="S437" s="9">
        <f t="shared" si="42"/>
        <v>58590</v>
      </c>
      <c r="T437" s="9">
        <v>18679</v>
      </c>
      <c r="U437" s="9" t="s">
        <v>25</v>
      </c>
    </row>
    <row r="438" spans="1:21">
      <c r="A438" s="7">
        <v>36160</v>
      </c>
      <c r="B438" s="9">
        <v>11</v>
      </c>
      <c r="C438" s="9">
        <v>1</v>
      </c>
      <c r="D438" s="6">
        <v>10</v>
      </c>
      <c r="E438" s="9">
        <v>29842</v>
      </c>
      <c r="F438" s="9">
        <v>29080</v>
      </c>
      <c r="G438" s="9">
        <f t="shared" si="40"/>
        <v>58922</v>
      </c>
      <c r="H438" s="9">
        <v>45252</v>
      </c>
      <c r="I438" s="9">
        <v>7393</v>
      </c>
      <c r="J438" s="9">
        <v>126</v>
      </c>
      <c r="K438" s="9">
        <v>208</v>
      </c>
      <c r="L438" s="9">
        <f t="shared" si="41"/>
        <v>334</v>
      </c>
      <c r="M438" s="9">
        <f t="shared" si="38"/>
        <v>29968</v>
      </c>
      <c r="N438" s="9">
        <f t="shared" si="38"/>
        <v>29288</v>
      </c>
      <c r="O438" s="9">
        <f t="shared" si="39"/>
        <v>59256</v>
      </c>
      <c r="P438" s="9">
        <v>19010</v>
      </c>
      <c r="Q438" s="9">
        <v>29747</v>
      </c>
      <c r="R438" s="9">
        <v>28841</v>
      </c>
      <c r="S438" s="9">
        <f t="shared" si="42"/>
        <v>58588</v>
      </c>
      <c r="T438" s="9">
        <v>18671</v>
      </c>
      <c r="U438" s="9" t="s">
        <v>25</v>
      </c>
    </row>
    <row r="439" spans="1:21">
      <c r="A439" s="7">
        <v>36191</v>
      </c>
      <c r="B439" s="9">
        <v>11</v>
      </c>
      <c r="C439" s="9">
        <v>2</v>
      </c>
      <c r="D439" s="6">
        <v>10</v>
      </c>
      <c r="E439" s="9">
        <v>29852</v>
      </c>
      <c r="F439" s="9">
        <v>29041</v>
      </c>
      <c r="G439" s="9">
        <f t="shared" si="40"/>
        <v>58893</v>
      </c>
      <c r="H439" s="9">
        <v>45262</v>
      </c>
      <c r="I439" s="9">
        <v>7414</v>
      </c>
      <c r="J439" s="9">
        <v>124</v>
      </c>
      <c r="K439" s="9">
        <v>209</v>
      </c>
      <c r="L439" s="9">
        <f t="shared" si="41"/>
        <v>333</v>
      </c>
      <c r="M439" s="9">
        <f t="shared" si="38"/>
        <v>29976</v>
      </c>
      <c r="N439" s="9">
        <f t="shared" si="38"/>
        <v>29250</v>
      </c>
      <c r="O439" s="9">
        <f t="shared" si="39"/>
        <v>59226</v>
      </c>
      <c r="P439" s="9">
        <v>19003</v>
      </c>
      <c r="Q439" s="9">
        <v>29755</v>
      </c>
      <c r="R439" s="9">
        <v>28803</v>
      </c>
      <c r="S439" s="9">
        <f t="shared" si="42"/>
        <v>58558</v>
      </c>
      <c r="T439" s="9">
        <v>18664</v>
      </c>
      <c r="U439" s="9" t="s">
        <v>25</v>
      </c>
    </row>
    <row r="440" spans="1:21">
      <c r="A440" s="7">
        <v>36217</v>
      </c>
      <c r="B440" s="9">
        <v>11</v>
      </c>
      <c r="C440" s="9">
        <v>3</v>
      </c>
      <c r="D440" s="6">
        <v>10</v>
      </c>
      <c r="E440" s="9">
        <v>29845</v>
      </c>
      <c r="F440" s="9">
        <v>29045</v>
      </c>
      <c r="G440" s="9">
        <f t="shared" si="40"/>
        <v>58890</v>
      </c>
      <c r="H440" s="9">
        <v>45288</v>
      </c>
      <c r="I440" s="9">
        <v>7438</v>
      </c>
      <c r="J440" s="9">
        <v>127</v>
      </c>
      <c r="K440" s="9">
        <v>211</v>
      </c>
      <c r="L440" s="9">
        <f t="shared" si="41"/>
        <v>338</v>
      </c>
      <c r="M440" s="9">
        <f t="shared" si="38"/>
        <v>29972</v>
      </c>
      <c r="N440" s="9">
        <f t="shared" si="38"/>
        <v>29256</v>
      </c>
      <c r="O440" s="9">
        <f t="shared" si="39"/>
        <v>59228</v>
      </c>
      <c r="P440" s="9">
        <v>19033</v>
      </c>
      <c r="Q440" s="9">
        <v>29751</v>
      </c>
      <c r="R440" s="9">
        <v>28809</v>
      </c>
      <c r="S440" s="9">
        <f t="shared" si="42"/>
        <v>58560</v>
      </c>
      <c r="T440" s="9">
        <v>18694</v>
      </c>
      <c r="U440" s="9" t="s">
        <v>25</v>
      </c>
    </row>
    <row r="441" spans="1:21">
      <c r="A441" s="7">
        <v>36250</v>
      </c>
      <c r="B441" s="9">
        <v>11</v>
      </c>
      <c r="C441" s="9">
        <v>4</v>
      </c>
      <c r="D441" s="6">
        <v>11</v>
      </c>
      <c r="E441" s="9">
        <v>29795</v>
      </c>
      <c r="F441" s="9">
        <v>29002</v>
      </c>
      <c r="G441" s="9">
        <f t="shared" si="40"/>
        <v>58797</v>
      </c>
      <c r="H441" s="9">
        <v>45241</v>
      </c>
      <c r="I441" s="9">
        <v>7468</v>
      </c>
      <c r="J441" s="9">
        <v>125</v>
      </c>
      <c r="K441" s="9">
        <v>211</v>
      </c>
      <c r="L441" s="9">
        <f t="shared" si="41"/>
        <v>336</v>
      </c>
      <c r="M441" s="9">
        <f t="shared" si="38"/>
        <v>29920</v>
      </c>
      <c r="N441" s="9">
        <f t="shared" si="38"/>
        <v>29213</v>
      </c>
      <c r="O441" s="9">
        <f t="shared" si="39"/>
        <v>59133</v>
      </c>
      <c r="P441" s="9">
        <v>19049</v>
      </c>
      <c r="Q441" s="9">
        <v>29699</v>
      </c>
      <c r="R441" s="9">
        <v>28766</v>
      </c>
      <c r="S441" s="9">
        <f t="shared" si="42"/>
        <v>58465</v>
      </c>
      <c r="T441" s="9">
        <v>18710</v>
      </c>
      <c r="U441" s="9" t="s">
        <v>25</v>
      </c>
    </row>
    <row r="442" spans="1:21">
      <c r="A442" s="7">
        <v>36280</v>
      </c>
      <c r="B442" s="9">
        <v>11</v>
      </c>
      <c r="C442" s="9">
        <v>5</v>
      </c>
      <c r="D442" s="6">
        <v>11</v>
      </c>
      <c r="E442" s="9">
        <v>29833</v>
      </c>
      <c r="F442" s="9">
        <v>29068</v>
      </c>
      <c r="G442" s="9">
        <f t="shared" si="40"/>
        <v>58901</v>
      </c>
      <c r="H442" s="9">
        <v>45351</v>
      </c>
      <c r="I442" s="9">
        <v>7495</v>
      </c>
      <c r="J442" s="9">
        <v>121</v>
      </c>
      <c r="K442" s="9">
        <v>207</v>
      </c>
      <c r="L442" s="9">
        <f t="shared" si="41"/>
        <v>328</v>
      </c>
      <c r="M442" s="9">
        <f t="shared" si="38"/>
        <v>29954</v>
      </c>
      <c r="N442" s="9">
        <f t="shared" si="38"/>
        <v>29275</v>
      </c>
      <c r="O442" s="9">
        <f t="shared" si="39"/>
        <v>59229</v>
      </c>
      <c r="P442" s="9">
        <v>19144</v>
      </c>
      <c r="Q442" s="9">
        <v>29733</v>
      </c>
      <c r="R442" s="9">
        <v>28828</v>
      </c>
      <c r="S442" s="9">
        <f t="shared" si="42"/>
        <v>58561</v>
      </c>
      <c r="T442" s="9">
        <v>18805</v>
      </c>
      <c r="U442" s="9" t="s">
        <v>25</v>
      </c>
    </row>
    <row r="443" spans="1:21">
      <c r="A443" s="7">
        <v>36311</v>
      </c>
      <c r="B443" s="9">
        <v>11</v>
      </c>
      <c r="C443" s="9">
        <v>6</v>
      </c>
      <c r="D443" s="6">
        <v>11</v>
      </c>
      <c r="E443" s="9">
        <v>29845</v>
      </c>
      <c r="F443" s="9">
        <v>29077</v>
      </c>
      <c r="G443" s="9">
        <f t="shared" si="40"/>
        <v>58922</v>
      </c>
      <c r="H443" s="9">
        <v>45398</v>
      </c>
      <c r="I443" s="9">
        <v>7508</v>
      </c>
      <c r="J443" s="9">
        <v>128</v>
      </c>
      <c r="K443" s="9">
        <v>210</v>
      </c>
      <c r="L443" s="9">
        <f t="shared" si="41"/>
        <v>338</v>
      </c>
      <c r="M443" s="9">
        <f t="shared" si="38"/>
        <v>29973</v>
      </c>
      <c r="N443" s="9">
        <f t="shared" si="38"/>
        <v>29287</v>
      </c>
      <c r="O443" s="9">
        <f t="shared" si="39"/>
        <v>59260</v>
      </c>
      <c r="P443" s="9">
        <v>19169</v>
      </c>
      <c r="Q443" s="9">
        <v>29752</v>
      </c>
      <c r="R443" s="9">
        <v>28840</v>
      </c>
      <c r="S443" s="9">
        <f t="shared" si="42"/>
        <v>58592</v>
      </c>
      <c r="T443" s="9">
        <v>18830</v>
      </c>
      <c r="U443" s="9" t="s">
        <v>25</v>
      </c>
    </row>
    <row r="444" spans="1:21">
      <c r="A444" s="7">
        <v>36341</v>
      </c>
      <c r="B444" s="9">
        <v>11</v>
      </c>
      <c r="C444" s="9">
        <v>7</v>
      </c>
      <c r="D444" s="6">
        <v>11</v>
      </c>
      <c r="E444" s="9">
        <v>29853</v>
      </c>
      <c r="F444" s="9">
        <v>29084</v>
      </c>
      <c r="G444" s="9">
        <f t="shared" si="40"/>
        <v>58937</v>
      </c>
      <c r="H444" s="9">
        <v>45443</v>
      </c>
      <c r="I444" s="9">
        <v>7531</v>
      </c>
      <c r="J444" s="9">
        <v>127</v>
      </c>
      <c r="K444" s="9">
        <v>208</v>
      </c>
      <c r="L444" s="9">
        <f t="shared" si="41"/>
        <v>335</v>
      </c>
      <c r="M444" s="9">
        <f t="shared" si="38"/>
        <v>29980</v>
      </c>
      <c r="N444" s="9">
        <f t="shared" si="38"/>
        <v>29292</v>
      </c>
      <c r="O444" s="9">
        <f t="shared" si="39"/>
        <v>59272</v>
      </c>
      <c r="P444" s="9">
        <v>19198</v>
      </c>
      <c r="Q444" s="9">
        <v>29759</v>
      </c>
      <c r="R444" s="9">
        <v>28845</v>
      </c>
      <c r="S444" s="9">
        <f t="shared" si="42"/>
        <v>58604</v>
      </c>
      <c r="T444" s="9">
        <v>18859</v>
      </c>
      <c r="U444" s="9" t="s">
        <v>25</v>
      </c>
    </row>
    <row r="445" spans="1:21">
      <c r="A445" s="7">
        <v>36372</v>
      </c>
      <c r="B445" s="9">
        <v>11</v>
      </c>
      <c r="C445" s="9">
        <v>8</v>
      </c>
      <c r="D445" s="6">
        <v>11</v>
      </c>
      <c r="E445" s="9">
        <v>29874</v>
      </c>
      <c r="F445" s="9">
        <v>29082</v>
      </c>
      <c r="G445" s="9">
        <f t="shared" si="40"/>
        <v>58956</v>
      </c>
      <c r="H445" s="9">
        <v>45502</v>
      </c>
      <c r="I445" s="9">
        <v>7560</v>
      </c>
      <c r="J445" s="9">
        <v>128</v>
      </c>
      <c r="K445" s="9">
        <v>211</v>
      </c>
      <c r="L445" s="9">
        <f t="shared" si="41"/>
        <v>339</v>
      </c>
      <c r="M445" s="9">
        <f t="shared" si="38"/>
        <v>30002</v>
      </c>
      <c r="N445" s="9">
        <f t="shared" si="38"/>
        <v>29293</v>
      </c>
      <c r="O445" s="9">
        <f t="shared" si="39"/>
        <v>59295</v>
      </c>
      <c r="P445" s="9">
        <v>19224</v>
      </c>
      <c r="Q445" s="9">
        <v>29781</v>
      </c>
      <c r="R445" s="9">
        <v>28846</v>
      </c>
      <c r="S445" s="9">
        <f t="shared" si="42"/>
        <v>58627</v>
      </c>
      <c r="T445" s="9">
        <v>18885</v>
      </c>
      <c r="U445" s="9" t="s">
        <v>25</v>
      </c>
    </row>
    <row r="446" spans="1:21">
      <c r="A446" s="7">
        <v>36403</v>
      </c>
      <c r="B446" s="9">
        <v>11</v>
      </c>
      <c r="C446" s="9">
        <v>9</v>
      </c>
      <c r="D446" s="6">
        <v>11</v>
      </c>
      <c r="E446" s="9">
        <v>29882</v>
      </c>
      <c r="F446" s="9">
        <v>29100</v>
      </c>
      <c r="G446" s="9">
        <f t="shared" si="40"/>
        <v>58982</v>
      </c>
      <c r="H446" s="9">
        <v>45578</v>
      </c>
      <c r="I446" s="9">
        <v>7577</v>
      </c>
      <c r="J446" s="9">
        <v>125</v>
      </c>
      <c r="K446" s="9">
        <v>216</v>
      </c>
      <c r="L446" s="9">
        <f t="shared" si="41"/>
        <v>341</v>
      </c>
      <c r="M446" s="9">
        <f t="shared" si="38"/>
        <v>30007</v>
      </c>
      <c r="N446" s="9">
        <f t="shared" si="38"/>
        <v>29316</v>
      </c>
      <c r="O446" s="9">
        <f t="shared" si="39"/>
        <v>59323</v>
      </c>
      <c r="P446" s="9">
        <v>19259</v>
      </c>
      <c r="Q446" s="9">
        <v>29786</v>
      </c>
      <c r="R446" s="9">
        <v>28869</v>
      </c>
      <c r="S446" s="9">
        <f t="shared" si="42"/>
        <v>58655</v>
      </c>
      <c r="T446" s="9">
        <v>18920</v>
      </c>
      <c r="U446" s="9" t="s">
        <v>25</v>
      </c>
    </row>
    <row r="447" spans="1:21">
      <c r="A447" s="7">
        <v>36433</v>
      </c>
      <c r="B447" s="9">
        <v>11</v>
      </c>
      <c r="C447" s="9">
        <v>10</v>
      </c>
      <c r="D447" s="6">
        <v>11</v>
      </c>
      <c r="E447" s="9">
        <v>29904</v>
      </c>
      <c r="F447" s="9">
        <v>29146</v>
      </c>
      <c r="G447" s="9">
        <f t="shared" si="40"/>
        <v>59050</v>
      </c>
      <c r="H447" s="9">
        <v>45664</v>
      </c>
      <c r="I447" s="9">
        <v>7587</v>
      </c>
      <c r="J447" s="9">
        <v>123</v>
      </c>
      <c r="K447" s="9">
        <v>217</v>
      </c>
      <c r="L447" s="9">
        <f t="shared" si="41"/>
        <v>340</v>
      </c>
      <c r="M447" s="9">
        <f t="shared" si="38"/>
        <v>30027</v>
      </c>
      <c r="N447" s="9">
        <f t="shared" si="38"/>
        <v>29363</v>
      </c>
      <c r="O447" s="9">
        <f t="shared" si="39"/>
        <v>59390</v>
      </c>
      <c r="P447" s="9">
        <v>19292</v>
      </c>
      <c r="Q447" s="9">
        <v>29806</v>
      </c>
      <c r="R447" s="9">
        <v>28916</v>
      </c>
      <c r="S447" s="9">
        <f t="shared" si="42"/>
        <v>58722</v>
      </c>
      <c r="T447" s="9">
        <v>18953</v>
      </c>
      <c r="U447" s="9" t="s">
        <v>25</v>
      </c>
    </row>
    <row r="448" spans="1:21">
      <c r="A448" s="7">
        <v>36464</v>
      </c>
      <c r="B448" s="9">
        <v>11</v>
      </c>
      <c r="C448" s="9">
        <v>11</v>
      </c>
      <c r="D448" s="6">
        <v>11</v>
      </c>
      <c r="E448" s="9">
        <v>29899</v>
      </c>
      <c r="F448" s="9">
        <v>29160</v>
      </c>
      <c r="G448" s="9">
        <f t="shared" si="40"/>
        <v>59059</v>
      </c>
      <c r="H448" s="9">
        <v>45707</v>
      </c>
      <c r="I448" s="9">
        <v>7618</v>
      </c>
      <c r="J448" s="9">
        <v>120</v>
      </c>
      <c r="K448" s="9">
        <v>216</v>
      </c>
      <c r="L448" s="9">
        <f t="shared" si="41"/>
        <v>336</v>
      </c>
      <c r="M448" s="9">
        <f t="shared" si="38"/>
        <v>30019</v>
      </c>
      <c r="N448" s="9">
        <f t="shared" si="38"/>
        <v>29376</v>
      </c>
      <c r="O448" s="9">
        <f t="shared" si="39"/>
        <v>59395</v>
      </c>
      <c r="P448" s="9">
        <v>19292</v>
      </c>
      <c r="Q448" s="9">
        <v>29798</v>
      </c>
      <c r="R448" s="9">
        <v>28929</v>
      </c>
      <c r="S448" s="9">
        <f t="shared" si="42"/>
        <v>58727</v>
      </c>
      <c r="T448" s="9">
        <v>18953</v>
      </c>
      <c r="U448" s="9" t="s">
        <v>25</v>
      </c>
    </row>
    <row r="449" spans="1:22">
      <c r="A449" s="7">
        <v>36494</v>
      </c>
      <c r="B449" s="9">
        <v>11</v>
      </c>
      <c r="C449" s="9">
        <v>12</v>
      </c>
      <c r="D449" s="6">
        <v>11</v>
      </c>
      <c r="E449" s="9">
        <v>29937</v>
      </c>
      <c r="F449" s="9">
        <v>29199</v>
      </c>
      <c r="G449" s="9">
        <f t="shared" si="40"/>
        <v>59136</v>
      </c>
      <c r="H449" s="9">
        <v>45782</v>
      </c>
      <c r="I449" s="9">
        <v>7659</v>
      </c>
      <c r="J449" s="9">
        <v>117</v>
      </c>
      <c r="K449" s="9">
        <v>216</v>
      </c>
      <c r="L449" s="9">
        <f t="shared" si="41"/>
        <v>333</v>
      </c>
      <c r="M449" s="9">
        <f t="shared" si="38"/>
        <v>30054</v>
      </c>
      <c r="N449" s="9">
        <f t="shared" si="38"/>
        <v>29415</v>
      </c>
      <c r="O449" s="9">
        <f t="shared" si="39"/>
        <v>59469</v>
      </c>
      <c r="P449" s="9">
        <v>19316</v>
      </c>
      <c r="Q449" s="9">
        <v>29833</v>
      </c>
      <c r="R449" s="9">
        <v>28968</v>
      </c>
      <c r="S449" s="9">
        <f t="shared" si="42"/>
        <v>58801</v>
      </c>
      <c r="T449" s="9">
        <v>18977</v>
      </c>
      <c r="U449" s="9" t="s">
        <v>25</v>
      </c>
    </row>
    <row r="450" spans="1:22">
      <c r="A450" s="7">
        <v>36522</v>
      </c>
      <c r="B450" s="9">
        <v>12</v>
      </c>
      <c r="C450" s="9">
        <v>1</v>
      </c>
      <c r="D450" s="6">
        <v>11</v>
      </c>
      <c r="E450" s="9">
        <v>29977</v>
      </c>
      <c r="F450" s="9">
        <v>29226</v>
      </c>
      <c r="G450" s="9">
        <f t="shared" si="40"/>
        <v>59203</v>
      </c>
      <c r="H450" s="9">
        <v>45858</v>
      </c>
      <c r="I450" s="9">
        <v>7671</v>
      </c>
      <c r="J450" s="9">
        <v>117</v>
      </c>
      <c r="K450" s="9">
        <v>216</v>
      </c>
      <c r="L450" s="9">
        <f t="shared" si="41"/>
        <v>333</v>
      </c>
      <c r="M450" s="9">
        <f t="shared" si="38"/>
        <v>30094</v>
      </c>
      <c r="N450" s="9">
        <f t="shared" si="38"/>
        <v>29442</v>
      </c>
      <c r="O450" s="9">
        <f t="shared" si="39"/>
        <v>59536</v>
      </c>
      <c r="P450" s="9">
        <v>19332</v>
      </c>
      <c r="Q450" s="9">
        <v>29873</v>
      </c>
      <c r="R450" s="9">
        <v>28995</v>
      </c>
      <c r="S450" s="9">
        <f t="shared" si="42"/>
        <v>58868</v>
      </c>
      <c r="T450" s="9">
        <v>18993</v>
      </c>
      <c r="U450" s="9" t="s">
        <v>25</v>
      </c>
    </row>
    <row r="451" spans="1:22">
      <c r="A451" s="7">
        <v>36556</v>
      </c>
      <c r="B451" s="9">
        <v>12</v>
      </c>
      <c r="C451" s="9">
        <v>2</v>
      </c>
      <c r="D451" s="6">
        <v>11</v>
      </c>
      <c r="E451" s="9">
        <v>30021</v>
      </c>
      <c r="F451" s="9">
        <v>29261</v>
      </c>
      <c r="G451" s="9">
        <f t="shared" si="40"/>
        <v>59282</v>
      </c>
      <c r="H451" s="9">
        <v>45935</v>
      </c>
      <c r="I451" s="9">
        <v>7715</v>
      </c>
      <c r="J451" s="9">
        <v>113</v>
      </c>
      <c r="K451" s="9">
        <v>217</v>
      </c>
      <c r="L451" s="9">
        <f t="shared" si="41"/>
        <v>330</v>
      </c>
      <c r="M451" s="9">
        <f t="shared" si="38"/>
        <v>30134</v>
      </c>
      <c r="N451" s="9">
        <f t="shared" si="38"/>
        <v>29478</v>
      </c>
      <c r="O451" s="9">
        <f t="shared" si="39"/>
        <v>59612</v>
      </c>
      <c r="P451" s="9">
        <v>19345</v>
      </c>
      <c r="Q451" s="9">
        <v>29913</v>
      </c>
      <c r="R451" s="9">
        <v>29031</v>
      </c>
      <c r="S451" s="9">
        <f t="shared" si="42"/>
        <v>58944</v>
      </c>
      <c r="T451" s="9">
        <v>19006</v>
      </c>
      <c r="U451" s="9" t="s">
        <v>25</v>
      </c>
    </row>
    <row r="452" spans="1:22">
      <c r="A452" s="7">
        <v>36585</v>
      </c>
      <c r="B452" s="9">
        <v>12</v>
      </c>
      <c r="C452" s="9">
        <v>3</v>
      </c>
      <c r="D452" s="6">
        <v>11</v>
      </c>
      <c r="E452" s="9">
        <v>30038</v>
      </c>
      <c r="F452" s="9">
        <v>29272</v>
      </c>
      <c r="G452" s="9">
        <f t="shared" si="40"/>
        <v>59310</v>
      </c>
      <c r="H452" s="9">
        <v>45956</v>
      </c>
      <c r="I452" s="9">
        <v>7746</v>
      </c>
      <c r="J452" s="9">
        <v>110</v>
      </c>
      <c r="K452" s="9">
        <v>217</v>
      </c>
      <c r="L452" s="9">
        <f t="shared" si="41"/>
        <v>327</v>
      </c>
      <c r="M452" s="9">
        <f t="shared" si="38"/>
        <v>30148</v>
      </c>
      <c r="N452" s="9">
        <f t="shared" si="38"/>
        <v>29489</v>
      </c>
      <c r="O452" s="9">
        <f t="shared" si="39"/>
        <v>59637</v>
      </c>
      <c r="P452" s="9">
        <v>19358</v>
      </c>
      <c r="Q452" s="9">
        <v>29927</v>
      </c>
      <c r="R452" s="9">
        <v>29042</v>
      </c>
      <c r="S452" s="9">
        <f t="shared" si="42"/>
        <v>58969</v>
      </c>
      <c r="T452" s="9">
        <v>19019</v>
      </c>
      <c r="U452" s="9" t="s">
        <v>25</v>
      </c>
    </row>
    <row r="453" spans="1:22">
      <c r="A453" s="7">
        <v>36616</v>
      </c>
      <c r="B453" s="9">
        <v>12</v>
      </c>
      <c r="C453" s="9">
        <v>4</v>
      </c>
      <c r="D453" s="6">
        <v>12</v>
      </c>
      <c r="E453" s="9">
        <v>30007</v>
      </c>
      <c r="F453" s="9">
        <v>29247</v>
      </c>
      <c r="G453" s="9">
        <f t="shared" si="40"/>
        <v>59254</v>
      </c>
      <c r="H453" s="9">
        <v>45928</v>
      </c>
      <c r="I453" s="9">
        <v>7771</v>
      </c>
      <c r="J453" s="9">
        <v>106</v>
      </c>
      <c r="K453" s="9">
        <v>218</v>
      </c>
      <c r="L453" s="9">
        <f t="shared" si="41"/>
        <v>324</v>
      </c>
      <c r="M453" s="9">
        <f t="shared" si="38"/>
        <v>30113</v>
      </c>
      <c r="N453" s="9">
        <f t="shared" si="38"/>
        <v>29465</v>
      </c>
      <c r="O453" s="9">
        <f t="shared" si="39"/>
        <v>59578</v>
      </c>
      <c r="P453" s="9">
        <v>19378</v>
      </c>
      <c r="Q453" s="9">
        <v>29892</v>
      </c>
      <c r="R453" s="9">
        <v>29018</v>
      </c>
      <c r="S453" s="9">
        <f t="shared" si="42"/>
        <v>58910</v>
      </c>
      <c r="T453" s="9">
        <v>19039</v>
      </c>
      <c r="U453" s="9" t="s">
        <v>25</v>
      </c>
    </row>
    <row r="454" spans="1:22">
      <c r="A454" s="7">
        <v>36644</v>
      </c>
      <c r="B454" s="9">
        <v>12</v>
      </c>
      <c r="C454" s="9">
        <v>5</v>
      </c>
      <c r="D454" s="6">
        <v>12</v>
      </c>
      <c r="E454" s="9">
        <v>29984</v>
      </c>
      <c r="F454" s="9">
        <v>29251</v>
      </c>
      <c r="G454" s="9">
        <f t="shared" si="40"/>
        <v>59235</v>
      </c>
      <c r="H454" s="9">
        <v>45930</v>
      </c>
      <c r="I454" s="9">
        <v>7775</v>
      </c>
      <c r="J454" s="9">
        <v>105</v>
      </c>
      <c r="K454" s="9">
        <v>214</v>
      </c>
      <c r="L454" s="9">
        <f t="shared" si="41"/>
        <v>319</v>
      </c>
      <c r="M454" s="9">
        <f t="shared" si="38"/>
        <v>30089</v>
      </c>
      <c r="N454" s="9">
        <f t="shared" si="38"/>
        <v>29465</v>
      </c>
      <c r="O454" s="9">
        <f t="shared" si="39"/>
        <v>59554</v>
      </c>
      <c r="P454" s="9">
        <v>19420</v>
      </c>
      <c r="Q454" s="9">
        <v>29868</v>
      </c>
      <c r="R454" s="9">
        <v>29018</v>
      </c>
      <c r="S454" s="9">
        <f t="shared" si="42"/>
        <v>58886</v>
      </c>
      <c r="T454" s="9">
        <v>19081</v>
      </c>
      <c r="U454" s="9" t="s">
        <v>25</v>
      </c>
    </row>
    <row r="455" spans="1:22">
      <c r="A455" s="7">
        <v>36677</v>
      </c>
      <c r="B455" s="9">
        <v>12</v>
      </c>
      <c r="C455" s="9">
        <v>6</v>
      </c>
      <c r="D455" s="6">
        <v>12</v>
      </c>
      <c r="E455" s="9">
        <v>30031</v>
      </c>
      <c r="F455" s="9">
        <v>29312</v>
      </c>
      <c r="G455" s="9">
        <f t="shared" si="40"/>
        <v>59343</v>
      </c>
      <c r="H455" s="9">
        <v>46025</v>
      </c>
      <c r="I455" s="9">
        <v>7812</v>
      </c>
      <c r="J455" s="9">
        <v>109</v>
      </c>
      <c r="K455" s="9">
        <v>213</v>
      </c>
      <c r="L455" s="9">
        <f t="shared" si="41"/>
        <v>322</v>
      </c>
      <c r="M455" s="9">
        <f t="shared" si="38"/>
        <v>30140</v>
      </c>
      <c r="N455" s="9">
        <f t="shared" si="38"/>
        <v>29525</v>
      </c>
      <c r="O455" s="9">
        <f t="shared" si="39"/>
        <v>59665</v>
      </c>
      <c r="P455" s="9">
        <v>19487</v>
      </c>
      <c r="Q455" s="9">
        <v>29919</v>
      </c>
      <c r="R455" s="9">
        <v>29078</v>
      </c>
      <c r="S455" s="9">
        <f t="shared" si="42"/>
        <v>58997</v>
      </c>
      <c r="T455" s="9">
        <v>19148</v>
      </c>
      <c r="U455" s="9" t="s">
        <v>25</v>
      </c>
    </row>
    <row r="456" spans="1:22">
      <c r="A456" s="7">
        <v>36707</v>
      </c>
      <c r="B456" s="9">
        <v>12</v>
      </c>
      <c r="C456" s="9">
        <v>7</v>
      </c>
      <c r="D456" s="6">
        <v>12</v>
      </c>
      <c r="E456" s="9">
        <v>30062</v>
      </c>
      <c r="F456" s="9">
        <v>29315</v>
      </c>
      <c r="G456" s="9">
        <f t="shared" si="40"/>
        <v>59377</v>
      </c>
      <c r="H456" s="9">
        <v>46051</v>
      </c>
      <c r="I456" s="9">
        <v>7827</v>
      </c>
      <c r="J456" s="9">
        <v>110</v>
      </c>
      <c r="K456" s="9">
        <v>218</v>
      </c>
      <c r="L456" s="9">
        <f t="shared" si="41"/>
        <v>328</v>
      </c>
      <c r="M456" s="9">
        <f t="shared" si="38"/>
        <v>30172</v>
      </c>
      <c r="N456" s="9">
        <f t="shared" si="38"/>
        <v>29533</v>
      </c>
      <c r="O456" s="9">
        <f t="shared" si="39"/>
        <v>59705</v>
      </c>
      <c r="P456" s="9">
        <v>19512</v>
      </c>
      <c r="Q456" s="9">
        <v>29951</v>
      </c>
      <c r="R456" s="9">
        <v>29086</v>
      </c>
      <c r="S456" s="9">
        <f t="shared" si="42"/>
        <v>59037</v>
      </c>
      <c r="T456" s="9">
        <v>19173</v>
      </c>
      <c r="U456" s="9" t="s">
        <v>25</v>
      </c>
    </row>
    <row r="457" spans="1:22">
      <c r="A457" s="7">
        <v>36738</v>
      </c>
      <c r="B457" s="9">
        <v>12</v>
      </c>
      <c r="C457" s="9">
        <v>8</v>
      </c>
      <c r="D457" s="6">
        <v>12</v>
      </c>
      <c r="E457" s="9">
        <v>30107</v>
      </c>
      <c r="F457" s="9">
        <v>29337</v>
      </c>
      <c r="G457" s="9">
        <f t="shared" si="40"/>
        <v>59444</v>
      </c>
      <c r="H457" s="9">
        <v>46127</v>
      </c>
      <c r="I457" s="9">
        <v>7838</v>
      </c>
      <c r="J457" s="9">
        <v>108</v>
      </c>
      <c r="K457" s="9">
        <v>219</v>
      </c>
      <c r="L457" s="9">
        <f t="shared" si="41"/>
        <v>327</v>
      </c>
      <c r="M457" s="9">
        <f t="shared" si="38"/>
        <v>30215</v>
      </c>
      <c r="N457" s="9">
        <f t="shared" si="38"/>
        <v>29556</v>
      </c>
      <c r="O457" s="9">
        <f t="shared" si="39"/>
        <v>59771</v>
      </c>
      <c r="P457" s="9">
        <v>19576</v>
      </c>
      <c r="Q457" s="9">
        <v>29994</v>
      </c>
      <c r="R457" s="9">
        <v>29109</v>
      </c>
      <c r="S457" s="9">
        <f t="shared" si="42"/>
        <v>59103</v>
      </c>
      <c r="T457" s="9">
        <v>19237</v>
      </c>
      <c r="U457" s="9" t="s">
        <v>25</v>
      </c>
    </row>
    <row r="458" spans="1:22">
      <c r="A458" s="7">
        <v>36769</v>
      </c>
      <c r="B458" s="9">
        <v>12</v>
      </c>
      <c r="C458" s="9">
        <v>9</v>
      </c>
      <c r="D458" s="6">
        <v>12</v>
      </c>
      <c r="E458" s="9">
        <v>30110</v>
      </c>
      <c r="F458" s="9">
        <v>29349</v>
      </c>
      <c r="G458" s="9">
        <f t="shared" si="40"/>
        <v>59459</v>
      </c>
      <c r="H458" s="9">
        <v>46153</v>
      </c>
      <c r="I458" s="9">
        <v>7860</v>
      </c>
      <c r="J458" s="9">
        <v>109</v>
      </c>
      <c r="K458" s="9">
        <v>218</v>
      </c>
      <c r="L458" s="9">
        <f t="shared" si="41"/>
        <v>327</v>
      </c>
      <c r="M458" s="9">
        <f t="shared" si="38"/>
        <v>30219</v>
      </c>
      <c r="N458" s="9">
        <f t="shared" si="38"/>
        <v>29567</v>
      </c>
      <c r="O458" s="9">
        <f t="shared" si="39"/>
        <v>59786</v>
      </c>
      <c r="P458" s="9">
        <v>19595</v>
      </c>
      <c r="Q458" s="9">
        <v>29998</v>
      </c>
      <c r="R458" s="9">
        <v>29120</v>
      </c>
      <c r="S458" s="9">
        <f t="shared" si="42"/>
        <v>59118</v>
      </c>
      <c r="T458" s="9">
        <v>19256</v>
      </c>
      <c r="U458" s="9" t="s">
        <v>25</v>
      </c>
    </row>
    <row r="459" spans="1:22">
      <c r="A459" s="7">
        <v>36799</v>
      </c>
      <c r="B459" s="9">
        <v>12</v>
      </c>
      <c r="C459" s="9">
        <v>10</v>
      </c>
      <c r="D459" s="6">
        <v>12</v>
      </c>
      <c r="E459" s="9">
        <v>30136</v>
      </c>
      <c r="F459" s="9">
        <v>29380</v>
      </c>
      <c r="G459" s="9">
        <f t="shared" si="40"/>
        <v>59516</v>
      </c>
      <c r="H459" s="9">
        <v>46213</v>
      </c>
      <c r="I459" s="9">
        <v>7878</v>
      </c>
      <c r="J459" s="9">
        <v>111</v>
      </c>
      <c r="K459" s="9">
        <v>217</v>
      </c>
      <c r="L459" s="9">
        <f t="shared" si="41"/>
        <v>328</v>
      </c>
      <c r="M459" s="9">
        <f t="shared" si="38"/>
        <v>30247</v>
      </c>
      <c r="N459" s="9">
        <f t="shared" si="38"/>
        <v>29597</v>
      </c>
      <c r="O459" s="9">
        <f t="shared" si="39"/>
        <v>59844</v>
      </c>
      <c r="P459" s="9">
        <v>19623</v>
      </c>
      <c r="Q459" s="9">
        <v>29409</v>
      </c>
      <c r="R459" s="9">
        <v>29179</v>
      </c>
      <c r="S459" s="9">
        <v>58588</v>
      </c>
      <c r="T459" s="9">
        <v>18685</v>
      </c>
      <c r="U459" s="9" t="s">
        <v>25</v>
      </c>
      <c r="V459" s="9" t="s">
        <v>33</v>
      </c>
    </row>
    <row r="460" spans="1:22">
      <c r="A460" s="7">
        <v>36830</v>
      </c>
      <c r="B460" s="9">
        <v>12</v>
      </c>
      <c r="C460" s="9">
        <v>11</v>
      </c>
      <c r="D460" s="6">
        <v>12</v>
      </c>
      <c r="E460" s="9">
        <v>30162</v>
      </c>
      <c r="F460" s="9">
        <v>29408</v>
      </c>
      <c r="G460" s="9">
        <f t="shared" si="40"/>
        <v>59570</v>
      </c>
      <c r="H460" s="9">
        <v>46279</v>
      </c>
      <c r="I460" s="9">
        <v>7905</v>
      </c>
      <c r="J460" s="9">
        <v>107</v>
      </c>
      <c r="K460" s="9">
        <v>218</v>
      </c>
      <c r="L460" s="9">
        <f t="shared" si="41"/>
        <v>325</v>
      </c>
      <c r="M460" s="9">
        <f t="shared" si="38"/>
        <v>30269</v>
      </c>
      <c r="N460" s="9">
        <f t="shared" si="38"/>
        <v>29626</v>
      </c>
      <c r="O460" s="9">
        <f t="shared" si="39"/>
        <v>59895</v>
      </c>
      <c r="P460" s="9">
        <v>19650</v>
      </c>
      <c r="Q460" s="9">
        <v>30048</v>
      </c>
      <c r="R460" s="9">
        <v>29179</v>
      </c>
      <c r="S460" s="9">
        <v>58639</v>
      </c>
      <c r="T460" s="9">
        <v>18712</v>
      </c>
      <c r="U460" s="9" t="s">
        <v>25</v>
      </c>
    </row>
    <row r="461" spans="1:22">
      <c r="A461" s="7">
        <v>36860</v>
      </c>
      <c r="B461" s="9">
        <v>12</v>
      </c>
      <c r="C461" s="9">
        <v>12</v>
      </c>
      <c r="D461" s="6">
        <v>12</v>
      </c>
      <c r="E461" s="9">
        <v>30157</v>
      </c>
      <c r="F461" s="9">
        <v>29417</v>
      </c>
      <c r="G461" s="9">
        <f t="shared" si="40"/>
        <v>59574</v>
      </c>
      <c r="H461" s="9">
        <v>46283</v>
      </c>
      <c r="I461" s="9">
        <v>7939</v>
      </c>
      <c r="J461" s="9">
        <v>108</v>
      </c>
      <c r="K461" s="9">
        <v>223</v>
      </c>
      <c r="L461" s="9">
        <f t="shared" si="41"/>
        <v>331</v>
      </c>
      <c r="M461" s="9">
        <f t="shared" si="38"/>
        <v>30265</v>
      </c>
      <c r="N461" s="9">
        <f t="shared" si="38"/>
        <v>29640</v>
      </c>
      <c r="O461" s="9">
        <f t="shared" si="39"/>
        <v>59905</v>
      </c>
      <c r="P461" s="9">
        <v>19640</v>
      </c>
      <c r="Q461" s="9">
        <v>29427</v>
      </c>
      <c r="R461" s="9">
        <v>29222</v>
      </c>
      <c r="S461" s="9">
        <v>58649</v>
      </c>
      <c r="T461" s="9">
        <v>18702</v>
      </c>
      <c r="U461" s="9" t="s">
        <v>25</v>
      </c>
    </row>
    <row r="462" spans="1:22">
      <c r="A462" s="7">
        <v>36891</v>
      </c>
      <c r="B462" s="9">
        <v>13</v>
      </c>
      <c r="C462" s="9">
        <v>1</v>
      </c>
      <c r="D462" s="6">
        <v>12</v>
      </c>
      <c r="E462" s="9">
        <v>30200</v>
      </c>
      <c r="F462" s="9">
        <v>29438</v>
      </c>
      <c r="G462" s="9">
        <f t="shared" si="40"/>
        <v>59638</v>
      </c>
      <c r="H462" s="9">
        <v>46360</v>
      </c>
      <c r="I462" s="9">
        <v>7965</v>
      </c>
      <c r="J462" s="9">
        <v>109</v>
      </c>
      <c r="K462" s="9">
        <v>223</v>
      </c>
      <c r="L462" s="9">
        <f t="shared" si="41"/>
        <v>332</v>
      </c>
      <c r="M462" s="9">
        <f t="shared" si="38"/>
        <v>30309</v>
      </c>
      <c r="N462" s="9">
        <f t="shared" si="38"/>
        <v>29661</v>
      </c>
      <c r="O462" s="9">
        <f t="shared" si="39"/>
        <v>59970</v>
      </c>
      <c r="P462" s="9">
        <v>19681</v>
      </c>
      <c r="Q462" s="9">
        <v>29471</v>
      </c>
      <c r="R462" s="9">
        <v>29243</v>
      </c>
      <c r="S462" s="9">
        <v>58714</v>
      </c>
      <c r="T462" s="9">
        <v>18743</v>
      </c>
      <c r="U462" s="9" t="s">
        <v>25</v>
      </c>
    </row>
    <row r="463" spans="1:22">
      <c r="A463" s="7">
        <v>36922</v>
      </c>
      <c r="B463" s="9">
        <v>13</v>
      </c>
      <c r="C463" s="9">
        <v>2</v>
      </c>
      <c r="D463" s="6">
        <v>12</v>
      </c>
      <c r="E463" s="9">
        <v>30224</v>
      </c>
      <c r="F463" s="9">
        <v>29439</v>
      </c>
      <c r="G463" s="9">
        <f t="shared" si="40"/>
        <v>59663</v>
      </c>
      <c r="H463" s="9">
        <v>46421</v>
      </c>
      <c r="I463" s="9">
        <v>7991</v>
      </c>
      <c r="J463" s="9">
        <v>108</v>
      </c>
      <c r="K463" s="9">
        <v>230</v>
      </c>
      <c r="L463" s="9">
        <f t="shared" si="41"/>
        <v>338</v>
      </c>
      <c r="M463" s="9">
        <f t="shared" si="38"/>
        <v>30332</v>
      </c>
      <c r="N463" s="9">
        <f t="shared" si="38"/>
        <v>29669</v>
      </c>
      <c r="O463" s="9">
        <f t="shared" si="39"/>
        <v>60001</v>
      </c>
      <c r="P463" s="9">
        <v>19727</v>
      </c>
      <c r="Q463" s="9">
        <v>29494</v>
      </c>
      <c r="R463" s="9">
        <v>29251</v>
      </c>
      <c r="S463" s="9">
        <v>58745</v>
      </c>
      <c r="T463" s="9">
        <v>18789</v>
      </c>
      <c r="U463" s="9" t="s">
        <v>25</v>
      </c>
      <c r="V463" s="9" t="s">
        <v>47</v>
      </c>
    </row>
    <row r="464" spans="1:22">
      <c r="A464" s="7">
        <v>36950</v>
      </c>
      <c r="B464" s="9">
        <v>13</v>
      </c>
      <c r="C464" s="9">
        <v>3</v>
      </c>
      <c r="D464" s="6">
        <v>12</v>
      </c>
      <c r="E464" s="9">
        <v>30246</v>
      </c>
      <c r="F464" s="9">
        <v>29451</v>
      </c>
      <c r="G464" s="9">
        <f t="shared" si="40"/>
        <v>59697</v>
      </c>
      <c r="H464" s="9">
        <v>46450</v>
      </c>
      <c r="I464" s="9">
        <v>8021</v>
      </c>
      <c r="J464" s="9">
        <v>105</v>
      </c>
      <c r="K464" s="9">
        <v>227</v>
      </c>
      <c r="L464" s="9">
        <f t="shared" si="41"/>
        <v>332</v>
      </c>
      <c r="M464" s="9">
        <f t="shared" si="38"/>
        <v>30351</v>
      </c>
      <c r="N464" s="9">
        <f t="shared" si="38"/>
        <v>29678</v>
      </c>
      <c r="O464" s="9">
        <f t="shared" si="39"/>
        <v>60029</v>
      </c>
      <c r="P464" s="9">
        <v>19750</v>
      </c>
      <c r="Q464" s="9">
        <v>29513</v>
      </c>
      <c r="R464" s="9">
        <v>29260</v>
      </c>
      <c r="S464" s="9">
        <v>58773</v>
      </c>
      <c r="T464" s="9">
        <v>18812</v>
      </c>
      <c r="U464" s="9" t="s">
        <v>25</v>
      </c>
    </row>
    <row r="465" spans="1:22">
      <c r="A465" s="7">
        <v>36981</v>
      </c>
      <c r="B465" s="9">
        <v>13</v>
      </c>
      <c r="C465" s="9">
        <v>4</v>
      </c>
      <c r="D465" s="6">
        <v>13</v>
      </c>
      <c r="E465" s="9">
        <v>30203</v>
      </c>
      <c r="F465" s="9">
        <v>29404</v>
      </c>
      <c r="G465" s="9">
        <f t="shared" si="40"/>
        <v>59607</v>
      </c>
      <c r="H465" s="9">
        <v>46455</v>
      </c>
      <c r="I465" s="9">
        <v>8062</v>
      </c>
      <c r="J465" s="9">
        <v>111</v>
      </c>
      <c r="K465" s="9">
        <v>229</v>
      </c>
      <c r="L465" s="9">
        <f t="shared" si="41"/>
        <v>340</v>
      </c>
      <c r="M465" s="9">
        <f t="shared" si="38"/>
        <v>30314</v>
      </c>
      <c r="N465" s="9">
        <f t="shared" si="38"/>
        <v>29633</v>
      </c>
      <c r="O465" s="9">
        <f t="shared" si="39"/>
        <v>59947</v>
      </c>
      <c r="P465" s="9">
        <v>19791</v>
      </c>
      <c r="Q465" s="9">
        <v>29476</v>
      </c>
      <c r="R465" s="9">
        <v>29215</v>
      </c>
      <c r="S465" s="9">
        <v>58691</v>
      </c>
      <c r="T465" s="9">
        <v>18853</v>
      </c>
      <c r="U465" s="9" t="s">
        <v>25</v>
      </c>
    </row>
    <row r="466" spans="1:22">
      <c r="A466" s="7">
        <v>37008</v>
      </c>
      <c r="B466" s="9">
        <v>13</v>
      </c>
      <c r="C466" s="9">
        <v>5</v>
      </c>
      <c r="D466" s="6">
        <v>13</v>
      </c>
      <c r="E466" s="9">
        <v>30261</v>
      </c>
      <c r="F466" s="9">
        <v>29463</v>
      </c>
      <c r="G466" s="9">
        <f t="shared" si="40"/>
        <v>59724</v>
      </c>
      <c r="H466" s="9">
        <v>46576</v>
      </c>
      <c r="I466" s="9">
        <v>8088</v>
      </c>
      <c r="J466" s="9">
        <v>118</v>
      </c>
      <c r="K466" s="9">
        <v>230</v>
      </c>
      <c r="L466" s="9">
        <f t="shared" si="41"/>
        <v>348</v>
      </c>
      <c r="M466" s="9">
        <f t="shared" si="38"/>
        <v>30379</v>
      </c>
      <c r="N466" s="9">
        <f t="shared" si="38"/>
        <v>29693</v>
      </c>
      <c r="O466" s="9">
        <f t="shared" si="39"/>
        <v>60072</v>
      </c>
      <c r="P466" s="9">
        <v>19885</v>
      </c>
      <c r="Q466" s="9">
        <v>29541</v>
      </c>
      <c r="R466" s="9">
        <v>29275</v>
      </c>
      <c r="S466" s="9">
        <v>58816</v>
      </c>
      <c r="T466" s="9">
        <v>18947</v>
      </c>
      <c r="U466" s="9" t="s">
        <v>25</v>
      </c>
    </row>
    <row r="467" spans="1:22">
      <c r="A467" s="7">
        <v>37042</v>
      </c>
      <c r="B467" s="9">
        <v>13</v>
      </c>
      <c r="C467" s="9">
        <v>6</v>
      </c>
      <c r="D467" s="6">
        <v>13</v>
      </c>
      <c r="E467" s="9">
        <v>30273</v>
      </c>
      <c r="F467" s="9">
        <v>29470</v>
      </c>
      <c r="G467" s="9">
        <f t="shared" si="40"/>
        <v>59743</v>
      </c>
      <c r="H467" s="9">
        <v>46605</v>
      </c>
      <c r="I467" s="9">
        <v>8110</v>
      </c>
      <c r="J467" s="9">
        <v>120</v>
      </c>
      <c r="K467" s="9">
        <v>234</v>
      </c>
      <c r="L467" s="9">
        <f t="shared" si="41"/>
        <v>354</v>
      </c>
      <c r="M467" s="9">
        <f t="shared" si="38"/>
        <v>30393</v>
      </c>
      <c r="N467" s="9">
        <f t="shared" si="38"/>
        <v>29704</v>
      </c>
      <c r="O467" s="9">
        <f t="shared" si="39"/>
        <v>60097</v>
      </c>
      <c r="P467" s="9">
        <v>19936</v>
      </c>
      <c r="Q467" s="9">
        <v>29555</v>
      </c>
      <c r="R467" s="9">
        <v>29286</v>
      </c>
      <c r="S467" s="9">
        <v>58841</v>
      </c>
      <c r="T467" s="9">
        <v>18998</v>
      </c>
      <c r="U467" s="9" t="s">
        <v>25</v>
      </c>
    </row>
    <row r="468" spans="1:22">
      <c r="A468" s="7">
        <v>37072</v>
      </c>
      <c r="B468" s="9">
        <v>13</v>
      </c>
      <c r="C468" s="9">
        <v>7</v>
      </c>
      <c r="D468" s="6">
        <v>13</v>
      </c>
      <c r="E468" s="9">
        <v>30251</v>
      </c>
      <c r="F468" s="9">
        <v>29426</v>
      </c>
      <c r="G468" s="9">
        <f t="shared" si="40"/>
        <v>59677</v>
      </c>
      <c r="H468" s="9">
        <v>46558</v>
      </c>
      <c r="I468" s="9">
        <v>8136</v>
      </c>
      <c r="J468" s="9">
        <v>123</v>
      </c>
      <c r="K468" s="9">
        <v>234</v>
      </c>
      <c r="L468" s="9">
        <f t="shared" si="41"/>
        <v>357</v>
      </c>
      <c r="M468" s="9">
        <f t="shared" si="38"/>
        <v>30374</v>
      </c>
      <c r="N468" s="9">
        <f t="shared" si="38"/>
        <v>29660</v>
      </c>
      <c r="O468" s="9">
        <f t="shared" si="39"/>
        <v>60034</v>
      </c>
      <c r="P468" s="9">
        <v>19935</v>
      </c>
      <c r="Q468" s="9">
        <v>29536</v>
      </c>
      <c r="R468" s="9">
        <v>29242</v>
      </c>
      <c r="S468" s="9">
        <v>58778</v>
      </c>
      <c r="T468" s="9">
        <v>18997</v>
      </c>
      <c r="U468" s="9" t="s">
        <v>25</v>
      </c>
    </row>
    <row r="469" spans="1:22">
      <c r="A469" s="7">
        <v>37103</v>
      </c>
      <c r="B469" s="9">
        <v>13</v>
      </c>
      <c r="C469" s="9">
        <v>8</v>
      </c>
      <c r="D469" s="6">
        <v>13</v>
      </c>
      <c r="E469" s="9">
        <v>30284</v>
      </c>
      <c r="F469" s="9">
        <v>29465</v>
      </c>
      <c r="G469" s="9">
        <f t="shared" si="40"/>
        <v>59749</v>
      </c>
      <c r="H469" s="9">
        <v>46642</v>
      </c>
      <c r="I469" s="9">
        <v>8157</v>
      </c>
      <c r="J469" s="9">
        <v>124</v>
      </c>
      <c r="K469" s="9">
        <v>241</v>
      </c>
      <c r="L469" s="9">
        <f t="shared" si="41"/>
        <v>365</v>
      </c>
      <c r="M469" s="9">
        <f t="shared" si="38"/>
        <v>30408</v>
      </c>
      <c r="N469" s="9">
        <f t="shared" si="38"/>
        <v>29706</v>
      </c>
      <c r="O469" s="9">
        <f t="shared" si="39"/>
        <v>60114</v>
      </c>
      <c r="P469" s="9">
        <v>19998</v>
      </c>
      <c r="Q469" s="9">
        <v>29570</v>
      </c>
      <c r="R469" s="9">
        <v>29288</v>
      </c>
      <c r="S469" s="9">
        <v>58858</v>
      </c>
      <c r="T469" s="9">
        <v>19060</v>
      </c>
      <c r="U469" s="9" t="s">
        <v>25</v>
      </c>
    </row>
    <row r="470" spans="1:22">
      <c r="A470" s="7">
        <v>37134</v>
      </c>
      <c r="B470" s="9">
        <v>13</v>
      </c>
      <c r="C470" s="9">
        <v>9</v>
      </c>
      <c r="D470" s="6">
        <v>13</v>
      </c>
      <c r="E470" s="9">
        <v>30327</v>
      </c>
      <c r="F470" s="9">
        <v>29497</v>
      </c>
      <c r="G470" s="9">
        <f t="shared" si="40"/>
        <v>59824</v>
      </c>
      <c r="H470" s="9">
        <v>46734</v>
      </c>
      <c r="I470" s="9">
        <v>8193</v>
      </c>
      <c r="J470" s="9">
        <v>124</v>
      </c>
      <c r="K470" s="9">
        <v>242</v>
      </c>
      <c r="L470" s="9">
        <f t="shared" si="41"/>
        <v>366</v>
      </c>
      <c r="M470" s="9">
        <f t="shared" si="38"/>
        <v>30451</v>
      </c>
      <c r="N470" s="9">
        <f t="shared" si="38"/>
        <v>29739</v>
      </c>
      <c r="O470" s="9">
        <f t="shared" si="39"/>
        <v>60190</v>
      </c>
      <c r="P470" s="9">
        <v>20050</v>
      </c>
      <c r="Q470" s="9">
        <v>29613</v>
      </c>
      <c r="R470" s="9">
        <v>29321</v>
      </c>
      <c r="S470" s="9">
        <v>58934</v>
      </c>
      <c r="T470" s="9">
        <v>19112</v>
      </c>
      <c r="U470" s="9" t="s">
        <v>35</v>
      </c>
    </row>
    <row r="471" spans="1:22">
      <c r="A471" s="7">
        <v>37164</v>
      </c>
      <c r="B471" s="9">
        <v>13</v>
      </c>
      <c r="C471" s="9">
        <v>10</v>
      </c>
      <c r="D471" s="6">
        <v>13</v>
      </c>
      <c r="E471" s="9">
        <v>30382</v>
      </c>
      <c r="F471" s="9">
        <v>29501</v>
      </c>
      <c r="G471" s="9">
        <f t="shared" si="40"/>
        <v>59883</v>
      </c>
      <c r="H471" s="9">
        <v>46813</v>
      </c>
      <c r="I471" s="9">
        <v>8229</v>
      </c>
      <c r="J471" s="9">
        <v>127</v>
      </c>
      <c r="K471" s="9">
        <v>244</v>
      </c>
      <c r="L471" s="9">
        <f t="shared" si="41"/>
        <v>371</v>
      </c>
      <c r="M471" s="9">
        <f t="shared" si="38"/>
        <v>30509</v>
      </c>
      <c r="N471" s="9">
        <f t="shared" si="38"/>
        <v>29745</v>
      </c>
      <c r="O471" s="9">
        <f t="shared" si="39"/>
        <v>60254</v>
      </c>
      <c r="P471" s="9">
        <v>20105</v>
      </c>
      <c r="Q471" s="9">
        <v>29674</v>
      </c>
      <c r="R471" s="9">
        <v>29329</v>
      </c>
      <c r="S471" s="9">
        <v>59003</v>
      </c>
      <c r="T471" s="9">
        <v>19171</v>
      </c>
      <c r="U471" s="9" t="s">
        <v>35</v>
      </c>
      <c r="V471" s="9" t="s">
        <v>36</v>
      </c>
    </row>
    <row r="472" spans="1:22">
      <c r="A472" s="7">
        <v>37195</v>
      </c>
      <c r="B472" s="9">
        <v>13</v>
      </c>
      <c r="C472" s="9">
        <v>11</v>
      </c>
      <c r="D472" s="6">
        <v>13</v>
      </c>
      <c r="E472" s="9">
        <v>30403</v>
      </c>
      <c r="F472" s="9">
        <v>29522</v>
      </c>
      <c r="G472" s="9">
        <f t="shared" si="40"/>
        <v>59925</v>
      </c>
      <c r="H472" s="9">
        <v>46880</v>
      </c>
      <c r="I472" s="9">
        <v>8242</v>
      </c>
      <c r="J472" s="9">
        <v>126</v>
      </c>
      <c r="K472" s="9">
        <v>245</v>
      </c>
      <c r="L472" s="9">
        <f t="shared" si="41"/>
        <v>371</v>
      </c>
      <c r="M472" s="9">
        <f t="shared" si="38"/>
        <v>30529</v>
      </c>
      <c r="N472" s="9">
        <f t="shared" si="38"/>
        <v>29767</v>
      </c>
      <c r="O472" s="9">
        <f t="shared" si="39"/>
        <v>60296</v>
      </c>
      <c r="P472" s="9">
        <v>20145</v>
      </c>
      <c r="Q472" s="9">
        <v>29694</v>
      </c>
      <c r="R472" s="9">
        <v>29351</v>
      </c>
      <c r="S472" s="9">
        <v>59045</v>
      </c>
      <c r="T472" s="9">
        <v>19211</v>
      </c>
      <c r="U472" s="9" t="s">
        <v>35</v>
      </c>
    </row>
    <row r="473" spans="1:22">
      <c r="A473" s="7">
        <v>37225</v>
      </c>
      <c r="B473" s="9">
        <v>13</v>
      </c>
      <c r="C473" s="9">
        <v>12</v>
      </c>
      <c r="D473" s="6">
        <v>13</v>
      </c>
      <c r="E473" s="9">
        <v>30430</v>
      </c>
      <c r="F473" s="9">
        <v>29570</v>
      </c>
      <c r="G473" s="9">
        <f t="shared" si="40"/>
        <v>60000</v>
      </c>
      <c r="H473" s="9">
        <v>46954</v>
      </c>
      <c r="I473" s="9">
        <v>8279</v>
      </c>
      <c r="J473" s="9">
        <v>131</v>
      </c>
      <c r="K473" s="9">
        <v>256</v>
      </c>
      <c r="L473" s="9">
        <f t="shared" si="41"/>
        <v>387</v>
      </c>
      <c r="M473" s="9">
        <f t="shared" si="38"/>
        <v>30561</v>
      </c>
      <c r="N473" s="9">
        <f t="shared" si="38"/>
        <v>29826</v>
      </c>
      <c r="O473" s="9">
        <f t="shared" si="39"/>
        <v>60387</v>
      </c>
      <c r="P473" s="9">
        <v>20194</v>
      </c>
      <c r="Q473" s="9">
        <v>29726</v>
      </c>
      <c r="R473" s="9">
        <v>29410</v>
      </c>
      <c r="S473" s="9">
        <v>59136</v>
      </c>
      <c r="T473" s="9">
        <v>19260</v>
      </c>
      <c r="U473" s="9" t="s">
        <v>35</v>
      </c>
    </row>
    <row r="474" spans="1:22">
      <c r="A474" s="7">
        <v>37256</v>
      </c>
      <c r="B474" s="9">
        <v>14</v>
      </c>
      <c r="C474" s="9">
        <v>1</v>
      </c>
      <c r="D474" s="6">
        <v>13</v>
      </c>
      <c r="E474" s="9">
        <v>30465</v>
      </c>
      <c r="F474" s="9">
        <v>29573</v>
      </c>
      <c r="G474" s="9">
        <f t="shared" si="40"/>
        <v>60038</v>
      </c>
      <c r="H474" s="9">
        <v>47019</v>
      </c>
      <c r="I474" s="9">
        <v>8300</v>
      </c>
      <c r="J474" s="9">
        <v>129</v>
      </c>
      <c r="K474" s="9">
        <v>258</v>
      </c>
      <c r="L474" s="9">
        <f t="shared" si="41"/>
        <v>387</v>
      </c>
      <c r="M474" s="9">
        <f t="shared" si="38"/>
        <v>30594</v>
      </c>
      <c r="N474" s="9">
        <f t="shared" si="38"/>
        <v>29831</v>
      </c>
      <c r="O474" s="9">
        <f t="shared" si="39"/>
        <v>60425</v>
      </c>
      <c r="P474" s="9">
        <v>20220</v>
      </c>
      <c r="Q474" s="9">
        <v>29759</v>
      </c>
      <c r="R474" s="9">
        <v>29415</v>
      </c>
      <c r="S474" s="9">
        <v>59174</v>
      </c>
      <c r="T474" s="9">
        <v>19286</v>
      </c>
      <c r="U474" s="9" t="s">
        <v>35</v>
      </c>
    </row>
    <row r="475" spans="1:22">
      <c r="A475" s="7">
        <v>37287</v>
      </c>
      <c r="B475" s="9">
        <v>14</v>
      </c>
      <c r="C475" s="9">
        <v>2</v>
      </c>
      <c r="D475" s="6">
        <v>13</v>
      </c>
      <c r="E475" s="9">
        <v>30462</v>
      </c>
      <c r="F475" s="9">
        <v>29607</v>
      </c>
      <c r="G475" s="9">
        <f t="shared" si="40"/>
        <v>60069</v>
      </c>
      <c r="H475" s="9">
        <v>47036</v>
      </c>
      <c r="I475" s="9">
        <v>8329</v>
      </c>
      <c r="J475" s="9">
        <v>128</v>
      </c>
      <c r="K475" s="9">
        <v>268</v>
      </c>
      <c r="L475" s="9">
        <f t="shared" si="41"/>
        <v>396</v>
      </c>
      <c r="M475" s="9">
        <f t="shared" si="38"/>
        <v>30590</v>
      </c>
      <c r="N475" s="9">
        <f t="shared" si="38"/>
        <v>29875</v>
      </c>
      <c r="O475" s="9">
        <f t="shared" si="39"/>
        <v>60465</v>
      </c>
      <c r="P475" s="9">
        <v>20244</v>
      </c>
      <c r="Q475" s="9">
        <v>29755</v>
      </c>
      <c r="R475" s="9">
        <v>29459</v>
      </c>
      <c r="S475" s="9">
        <v>59214</v>
      </c>
      <c r="T475" s="9">
        <v>19310</v>
      </c>
      <c r="U475" s="9" t="s">
        <v>35</v>
      </c>
    </row>
    <row r="476" spans="1:22">
      <c r="A476" s="7">
        <v>37315</v>
      </c>
      <c r="B476" s="9">
        <v>14</v>
      </c>
      <c r="C476" s="9">
        <v>3</v>
      </c>
      <c r="D476" s="6">
        <v>13</v>
      </c>
      <c r="E476" s="9">
        <v>30458</v>
      </c>
      <c r="F476" s="9">
        <v>29589</v>
      </c>
      <c r="G476" s="9">
        <f t="shared" si="40"/>
        <v>60047</v>
      </c>
      <c r="H476" s="9">
        <v>47049</v>
      </c>
      <c r="I476" s="9">
        <v>8366</v>
      </c>
      <c r="J476" s="9">
        <v>131</v>
      </c>
      <c r="K476" s="9">
        <v>271</v>
      </c>
      <c r="L476" s="9">
        <f t="shared" si="41"/>
        <v>402</v>
      </c>
      <c r="M476" s="9">
        <f t="shared" si="38"/>
        <v>30589</v>
      </c>
      <c r="N476" s="9">
        <f t="shared" si="38"/>
        <v>29860</v>
      </c>
      <c r="O476" s="9">
        <f t="shared" si="39"/>
        <v>60449</v>
      </c>
      <c r="P476" s="9">
        <v>20255</v>
      </c>
      <c r="Q476" s="9">
        <v>29754</v>
      </c>
      <c r="R476" s="9">
        <v>29444</v>
      </c>
      <c r="S476" s="9">
        <v>59198</v>
      </c>
      <c r="T476" s="9">
        <v>19321</v>
      </c>
      <c r="U476" s="9" t="s">
        <v>35</v>
      </c>
    </row>
    <row r="477" spans="1:22">
      <c r="A477" s="7">
        <v>37346</v>
      </c>
      <c r="B477" s="9">
        <v>14</v>
      </c>
      <c r="C477" s="9">
        <v>4</v>
      </c>
      <c r="D477" s="6">
        <v>14</v>
      </c>
      <c r="E477" s="9">
        <v>30371</v>
      </c>
      <c r="F477" s="9">
        <v>29566</v>
      </c>
      <c r="G477" s="9">
        <f t="shared" si="40"/>
        <v>59937</v>
      </c>
      <c r="H477" s="9">
        <v>47006</v>
      </c>
      <c r="I477" s="9">
        <v>8409</v>
      </c>
      <c r="J477" s="9">
        <v>132</v>
      </c>
      <c r="K477" s="9">
        <v>266</v>
      </c>
      <c r="L477" s="9">
        <f t="shared" si="41"/>
        <v>398</v>
      </c>
      <c r="M477" s="9">
        <f t="shared" si="38"/>
        <v>30503</v>
      </c>
      <c r="N477" s="9">
        <f t="shared" si="38"/>
        <v>29832</v>
      </c>
      <c r="O477" s="9">
        <f t="shared" si="39"/>
        <v>60335</v>
      </c>
      <c r="P477" s="9">
        <v>20291</v>
      </c>
      <c r="Q477" s="9">
        <v>29668</v>
      </c>
      <c r="R477" s="9">
        <v>29416</v>
      </c>
      <c r="S477" s="9">
        <v>59084</v>
      </c>
      <c r="T477" s="9">
        <v>19357</v>
      </c>
      <c r="U477" s="9" t="s">
        <v>35</v>
      </c>
    </row>
    <row r="478" spans="1:22">
      <c r="A478" s="7">
        <v>37376</v>
      </c>
      <c r="B478" s="9">
        <v>14</v>
      </c>
      <c r="C478" s="9">
        <v>5</v>
      </c>
      <c r="D478" s="6">
        <v>14</v>
      </c>
      <c r="E478" s="9">
        <v>30407</v>
      </c>
      <c r="F478" s="9">
        <v>29621</v>
      </c>
      <c r="G478" s="9">
        <f t="shared" si="40"/>
        <v>60028</v>
      </c>
      <c r="H478" s="9">
        <v>47092</v>
      </c>
      <c r="I478" s="9">
        <v>8448</v>
      </c>
      <c r="J478" s="9">
        <v>129</v>
      </c>
      <c r="K478" s="9">
        <v>265</v>
      </c>
      <c r="L478" s="9">
        <f t="shared" si="41"/>
        <v>394</v>
      </c>
      <c r="M478" s="9">
        <f t="shared" si="38"/>
        <v>30536</v>
      </c>
      <c r="N478" s="9">
        <f t="shared" si="38"/>
        <v>29886</v>
      </c>
      <c r="O478" s="9">
        <f t="shared" si="39"/>
        <v>60422</v>
      </c>
      <c r="P478" s="9">
        <v>20380</v>
      </c>
      <c r="Q478" s="9">
        <v>29701</v>
      </c>
      <c r="R478" s="9">
        <v>29470</v>
      </c>
      <c r="S478" s="9">
        <v>59171</v>
      </c>
      <c r="T478" s="9">
        <v>19446</v>
      </c>
      <c r="U478" s="9" t="s">
        <v>35</v>
      </c>
    </row>
    <row r="479" spans="1:22">
      <c r="A479" s="7">
        <v>37407</v>
      </c>
      <c r="B479" s="9">
        <v>14</v>
      </c>
      <c r="C479" s="9">
        <v>6</v>
      </c>
      <c r="D479" s="6">
        <v>14</v>
      </c>
      <c r="E479" s="9">
        <v>30414</v>
      </c>
      <c r="F479" s="9">
        <v>29642</v>
      </c>
      <c r="G479" s="9">
        <f t="shared" si="40"/>
        <v>60056</v>
      </c>
      <c r="H479" s="9">
        <v>47122</v>
      </c>
      <c r="I479" s="9">
        <v>8458</v>
      </c>
      <c r="J479" s="9">
        <v>134</v>
      </c>
      <c r="K479" s="9">
        <v>261</v>
      </c>
      <c r="L479" s="9">
        <f t="shared" si="41"/>
        <v>395</v>
      </c>
      <c r="M479" s="9">
        <f t="shared" si="38"/>
        <v>30548</v>
      </c>
      <c r="N479" s="9">
        <f t="shared" si="38"/>
        <v>29903</v>
      </c>
      <c r="O479" s="9">
        <f t="shared" si="39"/>
        <v>60451</v>
      </c>
      <c r="P479" s="9">
        <v>20407</v>
      </c>
      <c r="Q479" s="9">
        <v>29713</v>
      </c>
      <c r="R479" s="9">
        <v>29487</v>
      </c>
      <c r="S479" s="9">
        <v>59200</v>
      </c>
      <c r="T479" s="9">
        <v>19473</v>
      </c>
      <c r="U479" s="9" t="s">
        <v>35</v>
      </c>
    </row>
    <row r="480" spans="1:22">
      <c r="A480" s="7">
        <v>37437</v>
      </c>
      <c r="B480" s="9">
        <v>14</v>
      </c>
      <c r="C480" s="9">
        <v>7</v>
      </c>
      <c r="D480" s="6">
        <v>14</v>
      </c>
      <c r="E480" s="9">
        <v>30397</v>
      </c>
      <c r="F480" s="9">
        <v>29657</v>
      </c>
      <c r="G480" s="9">
        <f t="shared" si="40"/>
        <v>60054</v>
      </c>
      <c r="H480" s="9">
        <v>47151</v>
      </c>
      <c r="I480" s="9">
        <v>8480</v>
      </c>
      <c r="J480" s="9">
        <v>137</v>
      </c>
      <c r="K480" s="9">
        <v>261</v>
      </c>
      <c r="L480" s="9">
        <f t="shared" si="41"/>
        <v>398</v>
      </c>
      <c r="M480" s="9">
        <f t="shared" si="38"/>
        <v>30534</v>
      </c>
      <c r="N480" s="9">
        <f t="shared" si="38"/>
        <v>29918</v>
      </c>
      <c r="O480" s="9">
        <f t="shared" si="39"/>
        <v>60452</v>
      </c>
      <c r="P480" s="9">
        <v>20421</v>
      </c>
      <c r="Q480" s="9">
        <v>29699</v>
      </c>
      <c r="R480" s="9">
        <v>29502</v>
      </c>
      <c r="S480" s="9">
        <v>59201</v>
      </c>
      <c r="T480" s="9">
        <v>19487</v>
      </c>
      <c r="U480" s="9" t="s">
        <v>35</v>
      </c>
    </row>
    <row r="481" spans="1:22">
      <c r="A481" s="7">
        <v>37468</v>
      </c>
      <c r="B481" s="9">
        <v>14</v>
      </c>
      <c r="C481" s="9">
        <v>8</v>
      </c>
      <c r="D481" s="6">
        <v>14</v>
      </c>
      <c r="E481" s="9">
        <v>30433</v>
      </c>
      <c r="F481" s="9">
        <v>29660</v>
      </c>
      <c r="G481" s="9">
        <f t="shared" si="40"/>
        <v>60093</v>
      </c>
      <c r="H481" s="9">
        <v>47220</v>
      </c>
      <c r="I481" s="9">
        <v>8501</v>
      </c>
      <c r="J481" s="9">
        <v>138</v>
      </c>
      <c r="K481" s="9">
        <v>262</v>
      </c>
      <c r="L481" s="9">
        <f t="shared" si="41"/>
        <v>400</v>
      </c>
      <c r="M481" s="9">
        <f t="shared" si="38"/>
        <v>30571</v>
      </c>
      <c r="N481" s="9">
        <f t="shared" si="38"/>
        <v>29922</v>
      </c>
      <c r="O481" s="9">
        <f t="shared" si="39"/>
        <v>60493</v>
      </c>
      <c r="P481" s="9">
        <v>20441</v>
      </c>
      <c r="Q481" s="9">
        <v>29736</v>
      </c>
      <c r="R481" s="9">
        <v>29506</v>
      </c>
      <c r="S481" s="9">
        <v>59242</v>
      </c>
      <c r="T481" s="9">
        <v>19507</v>
      </c>
      <c r="U481" s="9" t="s">
        <v>35</v>
      </c>
    </row>
    <row r="482" spans="1:22">
      <c r="A482" s="7">
        <v>37499</v>
      </c>
      <c r="B482" s="9">
        <v>14</v>
      </c>
      <c r="C482" s="9">
        <v>9</v>
      </c>
      <c r="D482" s="6">
        <v>14</v>
      </c>
      <c r="E482" s="9">
        <v>30421</v>
      </c>
      <c r="F482" s="9">
        <v>29656</v>
      </c>
      <c r="G482" s="9">
        <f t="shared" si="40"/>
        <v>60077</v>
      </c>
      <c r="H482" s="9">
        <v>47257</v>
      </c>
      <c r="I482" s="9">
        <v>8524</v>
      </c>
      <c r="J482" s="9">
        <v>140</v>
      </c>
      <c r="K482" s="9">
        <v>262</v>
      </c>
      <c r="L482" s="9">
        <f t="shared" si="41"/>
        <v>402</v>
      </c>
      <c r="M482" s="9">
        <f t="shared" si="38"/>
        <v>30561</v>
      </c>
      <c r="N482" s="9">
        <f t="shared" si="38"/>
        <v>29918</v>
      </c>
      <c r="O482" s="9">
        <f t="shared" si="39"/>
        <v>60479</v>
      </c>
      <c r="P482" s="9">
        <v>20446</v>
      </c>
      <c r="Q482" s="9">
        <v>29726</v>
      </c>
      <c r="R482" s="9">
        <v>29502</v>
      </c>
      <c r="S482" s="9">
        <v>59228</v>
      </c>
      <c r="T482" s="9">
        <v>19512</v>
      </c>
      <c r="U482" s="9" t="s">
        <v>35</v>
      </c>
      <c r="V482" s="9" t="s">
        <v>40</v>
      </c>
    </row>
    <row r="483" spans="1:22">
      <c r="A483" s="7">
        <v>37529</v>
      </c>
      <c r="B483" s="9">
        <v>14</v>
      </c>
      <c r="C483" s="9">
        <v>10</v>
      </c>
      <c r="D483" s="6">
        <v>14</v>
      </c>
      <c r="E483" s="9">
        <v>30427</v>
      </c>
      <c r="F483" s="9">
        <v>29669</v>
      </c>
      <c r="G483" s="9">
        <f t="shared" si="40"/>
        <v>60096</v>
      </c>
      <c r="H483" s="9">
        <v>47293</v>
      </c>
      <c r="I483" s="9">
        <v>8557</v>
      </c>
      <c r="J483" s="9">
        <v>142</v>
      </c>
      <c r="K483" s="9">
        <v>264</v>
      </c>
      <c r="L483" s="9">
        <f t="shared" si="41"/>
        <v>406</v>
      </c>
      <c r="M483" s="9">
        <f t="shared" si="38"/>
        <v>30569</v>
      </c>
      <c r="N483" s="9">
        <f t="shared" si="38"/>
        <v>29933</v>
      </c>
      <c r="O483" s="9">
        <f t="shared" si="39"/>
        <v>60502</v>
      </c>
      <c r="P483" s="9">
        <v>20459</v>
      </c>
      <c r="Q483" s="9">
        <v>29734</v>
      </c>
      <c r="R483" s="9">
        <v>29517</v>
      </c>
      <c r="S483" s="9">
        <v>59251</v>
      </c>
      <c r="T483" s="9">
        <v>19525</v>
      </c>
      <c r="U483" s="9" t="s">
        <v>35</v>
      </c>
      <c r="V483" s="9" t="s">
        <v>39</v>
      </c>
    </row>
    <row r="484" spans="1:22">
      <c r="A484" s="7">
        <v>37560</v>
      </c>
      <c r="B484" s="9">
        <v>14</v>
      </c>
      <c r="C484" s="9">
        <v>11</v>
      </c>
      <c r="D484" s="6">
        <v>14</v>
      </c>
      <c r="E484" s="9">
        <v>30452</v>
      </c>
      <c r="F484" s="9">
        <v>29681</v>
      </c>
      <c r="G484" s="9">
        <f t="shared" si="40"/>
        <v>60133</v>
      </c>
      <c r="H484" s="9">
        <v>47351</v>
      </c>
      <c r="I484" s="9">
        <v>8616</v>
      </c>
      <c r="J484" s="9">
        <v>143</v>
      </c>
      <c r="K484" s="9">
        <v>262</v>
      </c>
      <c r="L484" s="9">
        <f t="shared" si="41"/>
        <v>405</v>
      </c>
      <c r="M484" s="9">
        <f t="shared" si="38"/>
        <v>30595</v>
      </c>
      <c r="N484" s="9">
        <f t="shared" si="38"/>
        <v>29943</v>
      </c>
      <c r="O484" s="9">
        <f t="shared" si="39"/>
        <v>60538</v>
      </c>
      <c r="P484" s="9">
        <v>20485</v>
      </c>
      <c r="Q484" s="9">
        <v>29760</v>
      </c>
      <c r="R484" s="9">
        <v>29527</v>
      </c>
      <c r="S484" s="9">
        <v>59287</v>
      </c>
      <c r="T484" s="9">
        <v>19551</v>
      </c>
      <c r="U484" s="9" t="s">
        <v>35</v>
      </c>
    </row>
    <row r="485" spans="1:22">
      <c r="A485" s="7">
        <v>37590</v>
      </c>
      <c r="B485" s="9">
        <v>14</v>
      </c>
      <c r="C485" s="9">
        <v>12</v>
      </c>
      <c r="D485" s="6">
        <v>14</v>
      </c>
      <c r="E485" s="9">
        <v>30455</v>
      </c>
      <c r="F485" s="9">
        <v>29696</v>
      </c>
      <c r="G485" s="9">
        <f t="shared" si="40"/>
        <v>60151</v>
      </c>
      <c r="H485" s="9">
        <v>47381</v>
      </c>
      <c r="I485" s="9">
        <v>8640</v>
      </c>
      <c r="J485" s="9">
        <v>143</v>
      </c>
      <c r="K485" s="9">
        <v>264</v>
      </c>
      <c r="L485" s="9">
        <f t="shared" si="41"/>
        <v>407</v>
      </c>
      <c r="M485" s="9">
        <f t="shared" si="38"/>
        <v>30598</v>
      </c>
      <c r="N485" s="9">
        <f t="shared" si="38"/>
        <v>29960</v>
      </c>
      <c r="O485" s="9">
        <f t="shared" si="39"/>
        <v>60558</v>
      </c>
      <c r="P485" s="9">
        <v>20519</v>
      </c>
      <c r="Q485" s="9">
        <v>29763</v>
      </c>
      <c r="R485" s="9">
        <v>29544</v>
      </c>
      <c r="S485" s="9">
        <v>59307</v>
      </c>
      <c r="T485" s="9">
        <v>19585</v>
      </c>
      <c r="U485" s="9" t="s">
        <v>35</v>
      </c>
    </row>
    <row r="486" spans="1:22">
      <c r="A486" s="7">
        <v>37621</v>
      </c>
      <c r="B486" s="9">
        <v>15</v>
      </c>
      <c r="C486" s="9">
        <v>1</v>
      </c>
      <c r="D486" s="6">
        <v>14</v>
      </c>
      <c r="E486" s="9">
        <v>30470</v>
      </c>
      <c r="F486" s="9">
        <v>29716</v>
      </c>
      <c r="G486" s="9">
        <f t="shared" si="40"/>
        <v>60186</v>
      </c>
      <c r="H486" s="9">
        <v>47411</v>
      </c>
      <c r="I486" s="9">
        <v>8660</v>
      </c>
      <c r="J486" s="9">
        <v>146</v>
      </c>
      <c r="K486" s="9">
        <v>264</v>
      </c>
      <c r="L486" s="9">
        <f t="shared" si="41"/>
        <v>410</v>
      </c>
      <c r="M486" s="9">
        <f t="shared" si="38"/>
        <v>30616</v>
      </c>
      <c r="N486" s="9">
        <f t="shared" si="38"/>
        <v>29980</v>
      </c>
      <c r="O486" s="9">
        <f t="shared" si="39"/>
        <v>60596</v>
      </c>
      <c r="P486" s="9">
        <v>20530</v>
      </c>
      <c r="Q486" s="9">
        <v>29781</v>
      </c>
      <c r="R486" s="9">
        <v>29564</v>
      </c>
      <c r="S486" s="9">
        <v>59345</v>
      </c>
      <c r="T486" s="9">
        <v>19596</v>
      </c>
      <c r="U486" s="9" t="s">
        <v>35</v>
      </c>
    </row>
    <row r="487" spans="1:22">
      <c r="A487" s="7">
        <v>37652</v>
      </c>
      <c r="B487" s="9">
        <v>15</v>
      </c>
      <c r="C487" s="9">
        <v>2</v>
      </c>
      <c r="D487" s="6">
        <v>14</v>
      </c>
      <c r="E487" s="9">
        <v>30464</v>
      </c>
      <c r="F487" s="9">
        <v>29683</v>
      </c>
      <c r="G487" s="9">
        <f t="shared" si="40"/>
        <v>60147</v>
      </c>
      <c r="H487" s="9">
        <v>47406</v>
      </c>
      <c r="I487" s="9">
        <v>8708</v>
      </c>
      <c r="J487" s="9">
        <v>150</v>
      </c>
      <c r="K487" s="9">
        <v>267</v>
      </c>
      <c r="L487" s="9">
        <f t="shared" si="41"/>
        <v>417</v>
      </c>
      <c r="M487" s="9">
        <f t="shared" si="38"/>
        <v>30614</v>
      </c>
      <c r="N487" s="9">
        <f t="shared" si="38"/>
        <v>29950</v>
      </c>
      <c r="O487" s="9">
        <f t="shared" si="39"/>
        <v>60564</v>
      </c>
      <c r="P487" s="9">
        <v>20526</v>
      </c>
      <c r="Q487" s="9">
        <v>29779</v>
      </c>
      <c r="R487" s="9">
        <v>29534</v>
      </c>
      <c r="S487" s="9">
        <v>59313</v>
      </c>
      <c r="T487" s="9">
        <v>19592</v>
      </c>
      <c r="U487" s="9" t="s">
        <v>35</v>
      </c>
      <c r="V487" s="9" t="s">
        <v>37</v>
      </c>
    </row>
    <row r="488" spans="1:22">
      <c r="A488" s="7">
        <v>37680</v>
      </c>
      <c r="B488" s="9">
        <v>15</v>
      </c>
      <c r="C488" s="9">
        <v>3</v>
      </c>
      <c r="D488" s="6">
        <v>14</v>
      </c>
      <c r="E488" s="9">
        <v>30469</v>
      </c>
      <c r="F488" s="9">
        <v>29686</v>
      </c>
      <c r="G488" s="9">
        <f t="shared" si="40"/>
        <v>60155</v>
      </c>
      <c r="H488" s="9">
        <v>47449</v>
      </c>
      <c r="I488" s="9">
        <v>8743</v>
      </c>
      <c r="J488" s="9">
        <v>145</v>
      </c>
      <c r="K488" s="9">
        <v>259</v>
      </c>
      <c r="L488" s="9">
        <f t="shared" si="41"/>
        <v>404</v>
      </c>
      <c r="M488" s="9">
        <f t="shared" si="38"/>
        <v>30614</v>
      </c>
      <c r="N488" s="9">
        <f t="shared" si="38"/>
        <v>29945</v>
      </c>
      <c r="O488" s="9">
        <f t="shared" si="39"/>
        <v>60559</v>
      </c>
      <c r="P488" s="9">
        <v>20556</v>
      </c>
      <c r="Q488" s="9">
        <v>29779</v>
      </c>
      <c r="R488" s="9">
        <v>29529</v>
      </c>
      <c r="S488" s="9">
        <v>59308</v>
      </c>
      <c r="T488" s="9">
        <v>19622</v>
      </c>
      <c r="U488" s="9" t="s">
        <v>35</v>
      </c>
    </row>
    <row r="489" spans="1:22">
      <c r="A489" s="7">
        <v>37711</v>
      </c>
      <c r="B489" s="9">
        <v>15</v>
      </c>
      <c r="C489" s="9">
        <v>4</v>
      </c>
      <c r="D489" s="6">
        <v>15</v>
      </c>
      <c r="E489" s="9">
        <v>30407</v>
      </c>
      <c r="F489" s="9">
        <v>29677</v>
      </c>
      <c r="G489" s="9">
        <f t="shared" si="40"/>
        <v>60084</v>
      </c>
      <c r="H489" s="9">
        <v>47419</v>
      </c>
      <c r="I489" s="9">
        <v>8771</v>
      </c>
      <c r="J489" s="9">
        <v>144</v>
      </c>
      <c r="K489" s="9">
        <v>263</v>
      </c>
      <c r="L489" s="9">
        <f t="shared" si="41"/>
        <v>407</v>
      </c>
      <c r="M489" s="9">
        <f t="shared" si="38"/>
        <v>30551</v>
      </c>
      <c r="N489" s="9">
        <f t="shared" si="38"/>
        <v>29940</v>
      </c>
      <c r="O489" s="9">
        <f t="shared" si="39"/>
        <v>60491</v>
      </c>
      <c r="P489" s="9">
        <v>20600</v>
      </c>
      <c r="Q489" s="9">
        <v>29716</v>
      </c>
      <c r="R489" s="9">
        <v>29524</v>
      </c>
      <c r="S489" s="9">
        <v>59240</v>
      </c>
      <c r="T489" s="9">
        <v>19666</v>
      </c>
      <c r="U489" s="9" t="s">
        <v>35</v>
      </c>
    </row>
    <row r="490" spans="1:22">
      <c r="A490" s="7">
        <v>37741</v>
      </c>
      <c r="B490" s="9">
        <v>15</v>
      </c>
      <c r="C490" s="9">
        <v>5</v>
      </c>
      <c r="D490" s="6">
        <v>15</v>
      </c>
      <c r="E490" s="9">
        <v>30427</v>
      </c>
      <c r="F490" s="9">
        <v>29683</v>
      </c>
      <c r="G490" s="9">
        <f t="shared" si="40"/>
        <v>60110</v>
      </c>
      <c r="H490" s="9">
        <v>47465</v>
      </c>
      <c r="I490" s="9">
        <v>8799</v>
      </c>
      <c r="J490" s="9">
        <v>137</v>
      </c>
      <c r="K490" s="9">
        <v>263</v>
      </c>
      <c r="L490" s="9">
        <f t="shared" si="41"/>
        <v>400</v>
      </c>
      <c r="M490" s="9">
        <f t="shared" si="38"/>
        <v>30564</v>
      </c>
      <c r="N490" s="9">
        <f t="shared" si="38"/>
        <v>29946</v>
      </c>
      <c r="O490" s="9">
        <f t="shared" si="39"/>
        <v>60510</v>
      </c>
      <c r="P490" s="9">
        <v>20661</v>
      </c>
      <c r="Q490" s="9">
        <v>29729</v>
      </c>
      <c r="R490" s="9">
        <v>29530</v>
      </c>
      <c r="S490" s="9">
        <v>59259</v>
      </c>
      <c r="T490" s="9">
        <v>19727</v>
      </c>
      <c r="U490" s="9" t="s">
        <v>35</v>
      </c>
    </row>
    <row r="491" spans="1:22">
      <c r="A491" s="7">
        <v>37772</v>
      </c>
      <c r="B491" s="9">
        <v>15</v>
      </c>
      <c r="C491" s="9">
        <v>6</v>
      </c>
      <c r="D491" s="6">
        <v>15</v>
      </c>
      <c r="E491" s="9">
        <v>30455</v>
      </c>
      <c r="F491" s="9">
        <v>29664</v>
      </c>
      <c r="G491" s="9">
        <f t="shared" si="40"/>
        <v>60119</v>
      </c>
      <c r="H491" s="9">
        <v>47481</v>
      </c>
      <c r="I491" s="9">
        <v>8831</v>
      </c>
      <c r="J491" s="9">
        <v>132</v>
      </c>
      <c r="K491" s="9">
        <v>258</v>
      </c>
      <c r="L491" s="9">
        <f t="shared" si="41"/>
        <v>390</v>
      </c>
      <c r="M491" s="9">
        <f t="shared" si="38"/>
        <v>30587</v>
      </c>
      <c r="N491" s="9">
        <f t="shared" si="38"/>
        <v>29922</v>
      </c>
      <c r="O491" s="9">
        <f t="shared" si="39"/>
        <v>60509</v>
      </c>
      <c r="P491" s="9">
        <v>20670</v>
      </c>
      <c r="Q491" s="9">
        <v>29752</v>
      </c>
      <c r="R491" s="9">
        <v>29506</v>
      </c>
      <c r="S491" s="9">
        <v>59258</v>
      </c>
      <c r="T491" s="9">
        <v>19736</v>
      </c>
      <c r="U491" s="9" t="s">
        <v>35</v>
      </c>
    </row>
    <row r="492" spans="1:22">
      <c r="A492" s="7">
        <v>37802</v>
      </c>
      <c r="B492" s="9">
        <v>15</v>
      </c>
      <c r="C492" s="9">
        <v>7</v>
      </c>
      <c r="D492" s="6">
        <v>15</v>
      </c>
      <c r="E492" s="9">
        <v>30477</v>
      </c>
      <c r="F492" s="9">
        <v>29655</v>
      </c>
      <c r="G492" s="9">
        <f t="shared" si="40"/>
        <v>60132</v>
      </c>
      <c r="H492" s="9">
        <v>47515</v>
      </c>
      <c r="I492" s="9">
        <v>8849</v>
      </c>
      <c r="J492" s="9">
        <v>132</v>
      </c>
      <c r="K492" s="9">
        <v>256</v>
      </c>
      <c r="L492" s="9">
        <f t="shared" si="41"/>
        <v>388</v>
      </c>
      <c r="M492" s="9">
        <f t="shared" si="38"/>
        <v>30609</v>
      </c>
      <c r="N492" s="9">
        <f t="shared" si="38"/>
        <v>29911</v>
      </c>
      <c r="O492" s="9">
        <f t="shared" si="39"/>
        <v>60520</v>
      </c>
      <c r="P492" s="9">
        <v>20696</v>
      </c>
      <c r="Q492" s="9">
        <v>29774</v>
      </c>
      <c r="R492" s="9">
        <v>29495</v>
      </c>
      <c r="S492" s="9">
        <v>59269</v>
      </c>
      <c r="T492" s="9">
        <v>19762</v>
      </c>
      <c r="U492" s="9" t="s">
        <v>35</v>
      </c>
    </row>
    <row r="493" spans="1:22">
      <c r="A493" s="7">
        <v>37833</v>
      </c>
      <c r="B493" s="9">
        <v>15</v>
      </c>
      <c r="C493" s="9">
        <v>8</v>
      </c>
      <c r="D493" s="6">
        <v>15</v>
      </c>
      <c r="E493" s="9">
        <v>30485</v>
      </c>
      <c r="F493" s="9">
        <v>29670</v>
      </c>
      <c r="G493" s="9">
        <f t="shared" si="40"/>
        <v>60155</v>
      </c>
      <c r="H493" s="9">
        <v>47556</v>
      </c>
      <c r="I493" s="9">
        <v>8870</v>
      </c>
      <c r="J493" s="9">
        <v>133</v>
      </c>
      <c r="K493" s="9">
        <v>256</v>
      </c>
      <c r="L493" s="9">
        <f t="shared" si="41"/>
        <v>389</v>
      </c>
      <c r="M493" s="9">
        <f t="shared" si="38"/>
        <v>30618</v>
      </c>
      <c r="N493" s="9">
        <f t="shared" si="38"/>
        <v>29926</v>
      </c>
      <c r="O493" s="9">
        <f t="shared" si="39"/>
        <v>60544</v>
      </c>
      <c r="P493" s="9">
        <v>20725</v>
      </c>
      <c r="Q493" s="9">
        <v>29783</v>
      </c>
      <c r="R493" s="9">
        <v>29510</v>
      </c>
      <c r="S493" s="9">
        <v>59293</v>
      </c>
      <c r="T493" s="9">
        <v>19791</v>
      </c>
      <c r="U493" s="9" t="s">
        <v>35</v>
      </c>
    </row>
    <row r="494" spans="1:22">
      <c r="A494" s="7">
        <v>37864</v>
      </c>
      <c r="B494" s="9">
        <v>15</v>
      </c>
      <c r="C494" s="9">
        <v>9</v>
      </c>
      <c r="D494" s="6">
        <v>15</v>
      </c>
      <c r="E494" s="9">
        <v>30484</v>
      </c>
      <c r="F494" s="9">
        <v>29692</v>
      </c>
      <c r="G494" s="9">
        <f t="shared" si="40"/>
        <v>60176</v>
      </c>
      <c r="H494" s="9">
        <v>47592</v>
      </c>
      <c r="I494" s="9">
        <v>8911</v>
      </c>
      <c r="J494" s="9">
        <v>133</v>
      </c>
      <c r="K494" s="9">
        <v>256</v>
      </c>
      <c r="L494" s="9">
        <f t="shared" si="41"/>
        <v>389</v>
      </c>
      <c r="M494" s="9">
        <f t="shared" si="38"/>
        <v>30617</v>
      </c>
      <c r="N494" s="9">
        <f t="shared" si="38"/>
        <v>29948</v>
      </c>
      <c r="O494" s="9">
        <f t="shared" si="39"/>
        <v>60565</v>
      </c>
      <c r="P494" s="9">
        <v>20731</v>
      </c>
      <c r="Q494" s="9">
        <v>29782</v>
      </c>
      <c r="R494" s="9">
        <v>29532</v>
      </c>
      <c r="S494" s="9">
        <v>59314</v>
      </c>
      <c r="T494" s="9">
        <v>19797</v>
      </c>
      <c r="U494" s="9" t="s">
        <v>35</v>
      </c>
      <c r="V494" s="9" t="s">
        <v>38</v>
      </c>
    </row>
    <row r="495" spans="1:22">
      <c r="A495" s="7">
        <v>37894</v>
      </c>
      <c r="B495" s="9">
        <v>15</v>
      </c>
      <c r="C495" s="9">
        <v>10</v>
      </c>
      <c r="D495" s="6">
        <v>15</v>
      </c>
      <c r="E495" s="9">
        <v>30483</v>
      </c>
      <c r="F495" s="9">
        <v>29684</v>
      </c>
      <c r="G495" s="9">
        <f t="shared" si="40"/>
        <v>60167</v>
      </c>
      <c r="H495" s="9">
        <v>47600</v>
      </c>
      <c r="I495" s="9">
        <v>8933</v>
      </c>
      <c r="J495" s="9">
        <v>134</v>
      </c>
      <c r="K495" s="9">
        <v>256</v>
      </c>
      <c r="L495" s="9">
        <f t="shared" si="41"/>
        <v>390</v>
      </c>
      <c r="M495" s="9">
        <f t="shared" si="38"/>
        <v>30617</v>
      </c>
      <c r="N495" s="9">
        <f t="shared" si="38"/>
        <v>29940</v>
      </c>
      <c r="O495" s="9">
        <f t="shared" si="39"/>
        <v>60557</v>
      </c>
      <c r="P495" s="9">
        <v>20734</v>
      </c>
      <c r="Q495" s="9">
        <v>29782</v>
      </c>
      <c r="R495" s="9">
        <v>29524</v>
      </c>
      <c r="S495" s="9">
        <v>59306</v>
      </c>
      <c r="T495" s="9">
        <v>19800</v>
      </c>
      <c r="U495" s="9" t="s">
        <v>35</v>
      </c>
    </row>
    <row r="496" spans="1:22">
      <c r="A496" s="7">
        <v>37925</v>
      </c>
      <c r="B496" s="9">
        <v>15</v>
      </c>
      <c r="C496" s="9">
        <v>11</v>
      </c>
      <c r="D496" s="6">
        <v>15</v>
      </c>
      <c r="E496" s="9">
        <v>30491</v>
      </c>
      <c r="F496" s="9">
        <v>29677</v>
      </c>
      <c r="G496" s="9">
        <f t="shared" si="40"/>
        <v>60168</v>
      </c>
      <c r="H496" s="9">
        <v>47626</v>
      </c>
      <c r="I496" s="9">
        <v>8959</v>
      </c>
      <c r="J496" s="9">
        <v>139</v>
      </c>
      <c r="K496" s="9">
        <v>257</v>
      </c>
      <c r="L496" s="9">
        <f t="shared" si="41"/>
        <v>396</v>
      </c>
      <c r="M496" s="9">
        <f t="shared" si="38"/>
        <v>30630</v>
      </c>
      <c r="N496" s="9">
        <f t="shared" si="38"/>
        <v>29934</v>
      </c>
      <c r="O496" s="9">
        <f t="shared" si="39"/>
        <v>60564</v>
      </c>
      <c r="P496" s="9">
        <v>20762</v>
      </c>
      <c r="Q496" s="9">
        <v>29795</v>
      </c>
      <c r="R496" s="9">
        <v>29518</v>
      </c>
      <c r="S496" s="9">
        <v>59313</v>
      </c>
      <c r="T496" s="9">
        <v>19828</v>
      </c>
      <c r="U496" s="9" t="s">
        <v>35</v>
      </c>
    </row>
    <row r="497" spans="1:21">
      <c r="A497" s="7">
        <v>37955</v>
      </c>
      <c r="B497" s="9">
        <v>15</v>
      </c>
      <c r="C497" s="9">
        <v>12</v>
      </c>
      <c r="D497" s="6">
        <v>15</v>
      </c>
      <c r="E497" s="9">
        <v>30486</v>
      </c>
      <c r="F497" s="9">
        <v>29697</v>
      </c>
      <c r="G497" s="9">
        <f t="shared" si="40"/>
        <v>60183</v>
      </c>
      <c r="H497" s="9">
        <v>47645</v>
      </c>
      <c r="I497" s="9">
        <v>8975</v>
      </c>
      <c r="J497" s="9">
        <v>148</v>
      </c>
      <c r="K497" s="9">
        <v>256</v>
      </c>
      <c r="L497" s="9">
        <f t="shared" si="41"/>
        <v>404</v>
      </c>
      <c r="M497" s="9">
        <f t="shared" si="38"/>
        <v>30634</v>
      </c>
      <c r="N497" s="9">
        <f t="shared" si="38"/>
        <v>29953</v>
      </c>
      <c r="O497" s="9">
        <f t="shared" si="39"/>
        <v>60587</v>
      </c>
      <c r="P497" s="9">
        <v>20786</v>
      </c>
      <c r="Q497" s="9">
        <v>29799</v>
      </c>
      <c r="R497" s="9">
        <v>29537</v>
      </c>
      <c r="S497" s="9">
        <v>59336</v>
      </c>
      <c r="T497" s="9">
        <v>19852</v>
      </c>
      <c r="U497" s="9" t="s">
        <v>35</v>
      </c>
    </row>
    <row r="498" spans="1:21">
      <c r="A498" s="7">
        <v>37986</v>
      </c>
      <c r="B498" s="9">
        <v>16</v>
      </c>
      <c r="C498" s="9">
        <v>1</v>
      </c>
      <c r="D498" s="6">
        <v>15</v>
      </c>
      <c r="E498" s="9">
        <v>30470</v>
      </c>
      <c r="F498" s="9">
        <v>29704</v>
      </c>
      <c r="G498" s="9">
        <f t="shared" si="40"/>
        <v>60174</v>
      </c>
      <c r="H498" s="9">
        <v>47634</v>
      </c>
      <c r="I498" s="9">
        <v>8977</v>
      </c>
      <c r="J498" s="9">
        <v>152</v>
      </c>
      <c r="K498" s="9">
        <v>259</v>
      </c>
      <c r="L498" s="9">
        <f t="shared" si="41"/>
        <v>411</v>
      </c>
      <c r="M498" s="9">
        <f t="shared" si="38"/>
        <v>30622</v>
      </c>
      <c r="N498" s="9">
        <f t="shared" si="38"/>
        <v>29963</v>
      </c>
      <c r="O498" s="9">
        <f t="shared" si="39"/>
        <v>60585</v>
      </c>
      <c r="P498" s="9">
        <v>20798</v>
      </c>
      <c r="Q498" s="9">
        <v>29787</v>
      </c>
      <c r="R498" s="9">
        <v>29547</v>
      </c>
      <c r="S498" s="9">
        <v>59334</v>
      </c>
      <c r="T498" s="9">
        <v>19864</v>
      </c>
      <c r="U498" s="9" t="s">
        <v>35</v>
      </c>
    </row>
    <row r="499" spans="1:21">
      <c r="A499" s="7">
        <v>38017</v>
      </c>
      <c r="B499" s="9">
        <v>16</v>
      </c>
      <c r="C499" s="9">
        <v>2</v>
      </c>
      <c r="D499" s="6">
        <v>15</v>
      </c>
      <c r="E499" s="9">
        <v>30470</v>
      </c>
      <c r="F499" s="9">
        <v>29734</v>
      </c>
      <c r="G499" s="9">
        <f t="shared" si="40"/>
        <v>60204</v>
      </c>
      <c r="H499" s="9">
        <v>47672</v>
      </c>
      <c r="I499" s="9">
        <v>9026</v>
      </c>
      <c r="J499" s="9">
        <v>149</v>
      </c>
      <c r="K499" s="9">
        <v>258</v>
      </c>
      <c r="L499" s="9">
        <f t="shared" si="41"/>
        <v>407</v>
      </c>
      <c r="M499" s="9">
        <f t="shared" si="38"/>
        <v>30619</v>
      </c>
      <c r="N499" s="9">
        <f t="shared" si="38"/>
        <v>29992</v>
      </c>
      <c r="O499" s="9">
        <f t="shared" si="39"/>
        <v>60611</v>
      </c>
      <c r="P499" s="9">
        <v>20827</v>
      </c>
      <c r="Q499" s="9">
        <v>29784</v>
      </c>
      <c r="R499" s="9">
        <v>29576</v>
      </c>
      <c r="S499" s="9">
        <v>59360</v>
      </c>
      <c r="T499" s="9">
        <v>19893</v>
      </c>
      <c r="U499" s="9" t="s">
        <v>35</v>
      </c>
    </row>
    <row r="500" spans="1:21">
      <c r="A500" s="7">
        <v>38046</v>
      </c>
      <c r="B500" s="9">
        <v>16</v>
      </c>
      <c r="C500" s="9">
        <v>3</v>
      </c>
      <c r="D500" s="6">
        <v>15</v>
      </c>
      <c r="E500" s="9">
        <v>30483</v>
      </c>
      <c r="F500" s="9">
        <v>29727</v>
      </c>
      <c r="G500" s="9">
        <f t="shared" si="40"/>
        <v>60210</v>
      </c>
      <c r="H500" s="9">
        <v>47701</v>
      </c>
      <c r="I500" s="9">
        <v>9062</v>
      </c>
      <c r="J500" s="9">
        <v>148</v>
      </c>
      <c r="K500" s="9">
        <v>262</v>
      </c>
      <c r="L500" s="9">
        <f t="shared" si="41"/>
        <v>410</v>
      </c>
      <c r="M500" s="9">
        <f t="shared" si="38"/>
        <v>30631</v>
      </c>
      <c r="N500" s="9">
        <f t="shared" si="38"/>
        <v>29989</v>
      </c>
      <c r="O500" s="9">
        <f t="shared" si="39"/>
        <v>60620</v>
      </c>
      <c r="P500" s="9">
        <v>20844</v>
      </c>
      <c r="Q500" s="9">
        <v>29796</v>
      </c>
      <c r="R500" s="9">
        <v>29573</v>
      </c>
      <c r="S500" s="9">
        <v>59369</v>
      </c>
      <c r="T500" s="9">
        <v>19910</v>
      </c>
      <c r="U500" s="9" t="s">
        <v>35</v>
      </c>
    </row>
    <row r="501" spans="1:21">
      <c r="A501" s="7">
        <v>38077</v>
      </c>
      <c r="B501" s="9">
        <v>16</v>
      </c>
      <c r="C501" s="9">
        <v>4</v>
      </c>
      <c r="D501" s="6">
        <v>16</v>
      </c>
      <c r="E501" s="9">
        <v>30431</v>
      </c>
      <c r="F501" s="9">
        <v>29707</v>
      </c>
      <c r="G501" s="9">
        <f t="shared" si="40"/>
        <v>60138</v>
      </c>
      <c r="H501" s="9">
        <v>47670</v>
      </c>
      <c r="I501" s="9">
        <v>9079</v>
      </c>
      <c r="J501" s="9">
        <v>149</v>
      </c>
      <c r="K501" s="9">
        <v>266</v>
      </c>
      <c r="L501" s="9">
        <f t="shared" si="41"/>
        <v>415</v>
      </c>
      <c r="M501" s="9">
        <f t="shared" si="38"/>
        <v>30580</v>
      </c>
      <c r="N501" s="9">
        <f t="shared" si="38"/>
        <v>29973</v>
      </c>
      <c r="O501" s="9">
        <f t="shared" si="39"/>
        <v>60553</v>
      </c>
      <c r="P501" s="9">
        <v>20875</v>
      </c>
      <c r="Q501" s="9">
        <v>29745</v>
      </c>
      <c r="R501" s="9">
        <v>29557</v>
      </c>
      <c r="S501" s="9">
        <v>59302</v>
      </c>
      <c r="T501" s="9">
        <v>19941</v>
      </c>
      <c r="U501" s="9" t="s">
        <v>35</v>
      </c>
    </row>
    <row r="502" spans="1:21">
      <c r="A502" s="7">
        <v>38107</v>
      </c>
      <c r="B502" s="9">
        <v>16</v>
      </c>
      <c r="C502" s="9">
        <v>5</v>
      </c>
      <c r="D502" s="6">
        <v>16</v>
      </c>
      <c r="E502" s="9">
        <v>30464</v>
      </c>
      <c r="F502" s="9">
        <v>29703</v>
      </c>
      <c r="G502" s="9">
        <f t="shared" si="40"/>
        <v>60167</v>
      </c>
      <c r="H502" s="9">
        <v>47697</v>
      </c>
      <c r="I502" s="9">
        <v>9090</v>
      </c>
      <c r="J502" s="9">
        <v>158</v>
      </c>
      <c r="K502" s="9">
        <v>273</v>
      </c>
      <c r="L502" s="9">
        <f t="shared" si="41"/>
        <v>431</v>
      </c>
      <c r="M502" s="9">
        <f t="shared" si="38"/>
        <v>30622</v>
      </c>
      <c r="N502" s="9">
        <f t="shared" si="38"/>
        <v>29976</v>
      </c>
      <c r="O502" s="9">
        <f t="shared" si="39"/>
        <v>60598</v>
      </c>
      <c r="P502" s="9">
        <v>20921</v>
      </c>
      <c r="Q502" s="9">
        <v>29787</v>
      </c>
      <c r="R502" s="9">
        <v>29560</v>
      </c>
      <c r="S502" s="9">
        <v>59347</v>
      </c>
      <c r="T502" s="9">
        <v>19987</v>
      </c>
      <c r="U502" s="9" t="s">
        <v>35</v>
      </c>
    </row>
    <row r="503" spans="1:21">
      <c r="A503" s="7">
        <v>38138</v>
      </c>
      <c r="B503" s="9">
        <v>16</v>
      </c>
      <c r="C503" s="9">
        <v>6</v>
      </c>
      <c r="D503" s="6">
        <v>16</v>
      </c>
      <c r="E503" s="9">
        <v>30455</v>
      </c>
      <c r="F503" s="9">
        <v>29714</v>
      </c>
      <c r="G503" s="9">
        <f t="shared" si="40"/>
        <v>60169</v>
      </c>
      <c r="H503" s="9">
        <v>47726</v>
      </c>
      <c r="I503" s="9">
        <v>9104</v>
      </c>
      <c r="J503" s="9">
        <v>157</v>
      </c>
      <c r="K503" s="9">
        <v>277</v>
      </c>
      <c r="L503" s="9">
        <f t="shared" si="41"/>
        <v>434</v>
      </c>
      <c r="M503" s="9">
        <f t="shared" si="38"/>
        <v>30612</v>
      </c>
      <c r="N503" s="9">
        <f t="shared" si="38"/>
        <v>29991</v>
      </c>
      <c r="O503" s="9">
        <f t="shared" si="39"/>
        <v>60603</v>
      </c>
      <c r="P503" s="9">
        <v>20958</v>
      </c>
      <c r="Q503" s="9">
        <v>29777</v>
      </c>
      <c r="R503" s="9">
        <v>29575</v>
      </c>
      <c r="S503" s="9">
        <v>59352</v>
      </c>
      <c r="T503" s="9">
        <v>20024</v>
      </c>
      <c r="U503" s="9" t="s">
        <v>35</v>
      </c>
    </row>
    <row r="504" spans="1:21">
      <c r="A504" s="7">
        <v>38168</v>
      </c>
      <c r="B504" s="9">
        <v>16</v>
      </c>
      <c r="C504" s="9">
        <v>7</v>
      </c>
      <c r="D504" s="6">
        <v>16</v>
      </c>
      <c r="E504" s="9">
        <v>30444</v>
      </c>
      <c r="F504" s="9">
        <v>29702</v>
      </c>
      <c r="G504" s="9">
        <f t="shared" si="40"/>
        <v>60146</v>
      </c>
      <c r="H504" s="9">
        <v>47731</v>
      </c>
      <c r="I504" s="9">
        <v>9113</v>
      </c>
      <c r="J504" s="9">
        <v>158</v>
      </c>
      <c r="K504" s="9">
        <v>293</v>
      </c>
      <c r="L504" s="9">
        <f t="shared" si="41"/>
        <v>451</v>
      </c>
      <c r="M504" s="9">
        <f t="shared" si="38"/>
        <v>30602</v>
      </c>
      <c r="N504" s="9">
        <f t="shared" si="38"/>
        <v>29995</v>
      </c>
      <c r="O504" s="9">
        <f t="shared" si="39"/>
        <v>60597</v>
      </c>
      <c r="P504" s="9">
        <v>20995</v>
      </c>
      <c r="Q504" s="9">
        <v>29767</v>
      </c>
      <c r="R504" s="9">
        <v>29579</v>
      </c>
      <c r="S504" s="9">
        <v>59346</v>
      </c>
      <c r="T504" s="9">
        <v>20061</v>
      </c>
      <c r="U504" s="9" t="s">
        <v>35</v>
      </c>
    </row>
    <row r="505" spans="1:21">
      <c r="A505" s="7">
        <v>38199</v>
      </c>
      <c r="B505" s="9">
        <v>16</v>
      </c>
      <c r="C505" s="9">
        <v>8</v>
      </c>
      <c r="D505" s="6">
        <v>16</v>
      </c>
      <c r="E505" s="9">
        <v>30449</v>
      </c>
      <c r="F505" s="9">
        <v>29676</v>
      </c>
      <c r="G505" s="9">
        <f t="shared" si="40"/>
        <v>60125</v>
      </c>
      <c r="H505" s="9">
        <v>47715</v>
      </c>
      <c r="I505" s="9">
        <v>9134</v>
      </c>
      <c r="J505" s="9">
        <v>151</v>
      </c>
      <c r="K505" s="9">
        <v>290</v>
      </c>
      <c r="L505" s="9">
        <f t="shared" si="41"/>
        <v>441</v>
      </c>
      <c r="M505" s="9">
        <f t="shared" si="38"/>
        <v>30600</v>
      </c>
      <c r="N505" s="9">
        <f t="shared" si="38"/>
        <v>29966</v>
      </c>
      <c r="O505" s="9">
        <f t="shared" si="39"/>
        <v>60566</v>
      </c>
      <c r="P505" s="9">
        <v>21003</v>
      </c>
      <c r="Q505" s="9">
        <v>29765</v>
      </c>
      <c r="R505" s="9">
        <v>29550</v>
      </c>
      <c r="S505" s="9">
        <v>59315</v>
      </c>
      <c r="T505" s="9">
        <v>20069</v>
      </c>
      <c r="U505" s="9" t="s">
        <v>35</v>
      </c>
    </row>
    <row r="506" spans="1:21">
      <c r="A506" s="7">
        <v>38230</v>
      </c>
      <c r="B506" s="9">
        <v>16</v>
      </c>
      <c r="C506" s="9">
        <v>9</v>
      </c>
      <c r="D506" s="6">
        <v>16</v>
      </c>
      <c r="E506" s="9">
        <v>30475</v>
      </c>
      <c r="F506" s="9">
        <v>29672</v>
      </c>
      <c r="G506" s="9">
        <f t="shared" si="40"/>
        <v>60147</v>
      </c>
      <c r="H506" s="9">
        <v>47761</v>
      </c>
      <c r="I506" s="9">
        <v>9173</v>
      </c>
      <c r="J506" s="9">
        <v>147</v>
      </c>
      <c r="K506" s="9">
        <v>293</v>
      </c>
      <c r="L506" s="9">
        <f t="shared" si="41"/>
        <v>440</v>
      </c>
      <c r="M506" s="9">
        <f t="shared" si="38"/>
        <v>30622</v>
      </c>
      <c r="N506" s="9">
        <f t="shared" si="38"/>
        <v>29965</v>
      </c>
      <c r="O506" s="9">
        <f t="shared" si="39"/>
        <v>60587</v>
      </c>
      <c r="P506" s="9">
        <v>21016</v>
      </c>
      <c r="Q506" s="9">
        <v>29787</v>
      </c>
      <c r="R506" s="9">
        <v>29549</v>
      </c>
      <c r="S506" s="9">
        <v>59336</v>
      </c>
      <c r="T506" s="9">
        <v>20082</v>
      </c>
      <c r="U506" s="9" t="s">
        <v>35</v>
      </c>
    </row>
    <row r="507" spans="1:21">
      <c r="A507" s="7">
        <v>38260</v>
      </c>
      <c r="B507" s="9">
        <v>16</v>
      </c>
      <c r="C507" s="9">
        <v>10</v>
      </c>
      <c r="D507" s="6">
        <v>16</v>
      </c>
      <c r="E507" s="9">
        <v>30489</v>
      </c>
      <c r="F507" s="9">
        <v>29701</v>
      </c>
      <c r="G507" s="9">
        <f t="shared" si="40"/>
        <v>60190</v>
      </c>
      <c r="H507" s="9">
        <v>47806</v>
      </c>
      <c r="I507" s="9">
        <v>9218</v>
      </c>
      <c r="J507" s="9">
        <v>144</v>
      </c>
      <c r="K507" s="9">
        <v>288</v>
      </c>
      <c r="L507" s="9">
        <f t="shared" si="41"/>
        <v>432</v>
      </c>
      <c r="M507" s="9">
        <f t="shared" si="38"/>
        <v>30633</v>
      </c>
      <c r="N507" s="9">
        <f t="shared" si="38"/>
        <v>29989</v>
      </c>
      <c r="O507" s="9">
        <f t="shared" si="39"/>
        <v>60622</v>
      </c>
      <c r="P507" s="9">
        <v>21043</v>
      </c>
      <c r="Q507" s="9">
        <v>29798</v>
      </c>
      <c r="R507" s="9">
        <v>29573</v>
      </c>
      <c r="S507" s="9">
        <v>59371</v>
      </c>
      <c r="T507" s="9">
        <v>20109</v>
      </c>
      <c r="U507" s="9" t="s">
        <v>35</v>
      </c>
    </row>
    <row r="508" spans="1:21">
      <c r="A508" s="7">
        <v>38291</v>
      </c>
      <c r="B508" s="9">
        <v>16</v>
      </c>
      <c r="C508" s="9">
        <v>11</v>
      </c>
      <c r="D508" s="6">
        <v>16</v>
      </c>
      <c r="E508" s="9">
        <v>30502</v>
      </c>
      <c r="F508" s="9">
        <v>29712</v>
      </c>
      <c r="G508" s="9">
        <f t="shared" si="40"/>
        <v>60214</v>
      </c>
      <c r="H508" s="9">
        <v>47831</v>
      </c>
      <c r="I508" s="9">
        <v>9230</v>
      </c>
      <c r="J508" s="9">
        <v>147</v>
      </c>
      <c r="K508" s="9">
        <v>285</v>
      </c>
      <c r="L508" s="9">
        <f t="shared" si="41"/>
        <v>432</v>
      </c>
      <c r="M508" s="9">
        <f t="shared" si="38"/>
        <v>30649</v>
      </c>
      <c r="N508" s="9">
        <f t="shared" si="38"/>
        <v>29997</v>
      </c>
      <c r="O508" s="9">
        <f t="shared" si="39"/>
        <v>60646</v>
      </c>
      <c r="P508" s="9">
        <v>21079</v>
      </c>
      <c r="Q508" s="9">
        <v>29814</v>
      </c>
      <c r="R508" s="9">
        <v>29581</v>
      </c>
      <c r="S508" s="9">
        <v>59395</v>
      </c>
      <c r="T508" s="9">
        <v>20145</v>
      </c>
      <c r="U508" s="9" t="s">
        <v>35</v>
      </c>
    </row>
    <row r="509" spans="1:21">
      <c r="A509" s="7">
        <v>38321</v>
      </c>
      <c r="B509" s="9">
        <v>16</v>
      </c>
      <c r="C509" s="9">
        <v>12</v>
      </c>
      <c r="D509" s="6">
        <v>16</v>
      </c>
      <c r="E509" s="9">
        <v>30504</v>
      </c>
      <c r="F509" s="9">
        <v>29706</v>
      </c>
      <c r="G509" s="9">
        <f t="shared" si="40"/>
        <v>60210</v>
      </c>
      <c r="H509" s="9">
        <v>47846</v>
      </c>
      <c r="I509" s="9">
        <v>9264</v>
      </c>
      <c r="J509" s="9">
        <v>147</v>
      </c>
      <c r="K509" s="9">
        <v>285</v>
      </c>
      <c r="L509" s="9">
        <f t="shared" si="41"/>
        <v>432</v>
      </c>
      <c r="M509" s="9">
        <f t="shared" si="38"/>
        <v>30651</v>
      </c>
      <c r="N509" s="9">
        <f t="shared" si="38"/>
        <v>29991</v>
      </c>
      <c r="O509" s="9">
        <f t="shared" si="39"/>
        <v>60642</v>
      </c>
      <c r="P509" s="9">
        <v>21102</v>
      </c>
      <c r="Q509" s="9">
        <v>29816</v>
      </c>
      <c r="R509" s="9">
        <v>29575</v>
      </c>
      <c r="S509" s="9">
        <v>59391</v>
      </c>
      <c r="T509" s="9">
        <v>20168</v>
      </c>
      <c r="U509" s="9" t="s">
        <v>35</v>
      </c>
    </row>
    <row r="510" spans="1:21">
      <c r="A510" s="7">
        <v>38352</v>
      </c>
      <c r="B510" s="9">
        <v>17</v>
      </c>
      <c r="C510" s="9">
        <v>1</v>
      </c>
      <c r="D510" s="6">
        <v>16</v>
      </c>
      <c r="E510" s="9">
        <v>30483</v>
      </c>
      <c r="F510" s="9">
        <v>29734</v>
      </c>
      <c r="G510" s="9">
        <f t="shared" si="40"/>
        <v>60217</v>
      </c>
      <c r="H510" s="9">
        <v>47871</v>
      </c>
      <c r="I510" s="9">
        <v>9273</v>
      </c>
      <c r="J510" s="9">
        <v>143</v>
      </c>
      <c r="K510" s="9">
        <v>280</v>
      </c>
      <c r="L510" s="9">
        <f t="shared" si="41"/>
        <v>423</v>
      </c>
      <c r="M510" s="9">
        <f t="shared" si="38"/>
        <v>30626</v>
      </c>
      <c r="N510" s="9">
        <f t="shared" si="38"/>
        <v>30014</v>
      </c>
      <c r="O510" s="9">
        <f t="shared" si="39"/>
        <v>60640</v>
      </c>
      <c r="P510" s="9">
        <v>21086</v>
      </c>
      <c r="Q510" s="9">
        <v>29791</v>
      </c>
      <c r="R510" s="9">
        <v>29598</v>
      </c>
      <c r="S510" s="9">
        <v>59389</v>
      </c>
      <c r="T510" s="9">
        <v>20152</v>
      </c>
      <c r="U510" s="9" t="s">
        <v>35</v>
      </c>
    </row>
    <row r="511" spans="1:21">
      <c r="A511" s="7">
        <v>38383</v>
      </c>
      <c r="B511" s="9">
        <v>17</v>
      </c>
      <c r="C511" s="9">
        <v>2</v>
      </c>
      <c r="D511" s="6">
        <v>16</v>
      </c>
      <c r="E511" s="9">
        <v>30491</v>
      </c>
      <c r="F511" s="9">
        <v>29740</v>
      </c>
      <c r="G511" s="9">
        <f t="shared" si="40"/>
        <v>60231</v>
      </c>
      <c r="H511" s="9">
        <v>47893</v>
      </c>
      <c r="I511" s="9">
        <v>9320</v>
      </c>
      <c r="J511" s="9">
        <v>149</v>
      </c>
      <c r="K511" s="9">
        <v>275</v>
      </c>
      <c r="L511" s="9">
        <f t="shared" si="41"/>
        <v>424</v>
      </c>
      <c r="M511" s="9">
        <f t="shared" si="38"/>
        <v>30640</v>
      </c>
      <c r="N511" s="9">
        <f t="shared" si="38"/>
        <v>30015</v>
      </c>
      <c r="O511" s="9">
        <f t="shared" si="39"/>
        <v>60655</v>
      </c>
      <c r="P511" s="9">
        <v>21109</v>
      </c>
      <c r="Q511" s="9">
        <v>29805</v>
      </c>
      <c r="R511" s="9">
        <v>29599</v>
      </c>
      <c r="S511" s="9">
        <v>59404</v>
      </c>
      <c r="T511" s="9">
        <v>20175</v>
      </c>
      <c r="U511" s="9" t="s">
        <v>35</v>
      </c>
    </row>
    <row r="512" spans="1:21">
      <c r="A512" s="7">
        <v>38411</v>
      </c>
      <c r="B512" s="9">
        <v>17</v>
      </c>
      <c r="C512" s="9">
        <v>3</v>
      </c>
      <c r="D512" s="6">
        <v>16</v>
      </c>
      <c r="E512" s="9">
        <v>30484</v>
      </c>
      <c r="F512" s="9">
        <v>29745</v>
      </c>
      <c r="G512" s="9">
        <f t="shared" si="40"/>
        <v>60229</v>
      </c>
      <c r="H512" s="9">
        <v>47926</v>
      </c>
      <c r="I512" s="9">
        <v>9357</v>
      </c>
      <c r="J512" s="9">
        <v>151</v>
      </c>
      <c r="K512" s="9">
        <v>272</v>
      </c>
      <c r="L512" s="9">
        <f t="shared" si="41"/>
        <v>423</v>
      </c>
      <c r="M512" s="9">
        <f t="shared" si="38"/>
        <v>30635</v>
      </c>
      <c r="N512" s="9">
        <f t="shared" si="38"/>
        <v>30017</v>
      </c>
      <c r="O512" s="9">
        <f t="shared" si="39"/>
        <v>60652</v>
      </c>
      <c r="P512" s="9">
        <v>21135</v>
      </c>
      <c r="Q512" s="9">
        <v>29800</v>
      </c>
      <c r="R512" s="9">
        <v>29601</v>
      </c>
      <c r="S512" s="9">
        <v>59401</v>
      </c>
      <c r="T512" s="9">
        <v>20201</v>
      </c>
      <c r="U512" s="9" t="s">
        <v>35</v>
      </c>
    </row>
    <row r="513" spans="1:22">
      <c r="A513" s="7">
        <v>38442</v>
      </c>
      <c r="B513" s="9">
        <v>17</v>
      </c>
      <c r="C513" s="9">
        <v>4</v>
      </c>
      <c r="D513" s="6">
        <v>17</v>
      </c>
      <c r="E513" s="9">
        <v>30415</v>
      </c>
      <c r="F513" s="9">
        <v>29688</v>
      </c>
      <c r="G513" s="9">
        <f t="shared" si="40"/>
        <v>60103</v>
      </c>
      <c r="H513" s="9">
        <v>47865</v>
      </c>
      <c r="I513" s="9">
        <v>9389</v>
      </c>
      <c r="J513" s="9">
        <v>153</v>
      </c>
      <c r="K513" s="9">
        <v>272</v>
      </c>
      <c r="L513" s="9">
        <f t="shared" si="41"/>
        <v>425</v>
      </c>
      <c r="M513" s="9">
        <f t="shared" si="38"/>
        <v>30568</v>
      </c>
      <c r="N513" s="9">
        <f t="shared" si="38"/>
        <v>29960</v>
      </c>
      <c r="O513" s="9">
        <f t="shared" si="39"/>
        <v>60528</v>
      </c>
      <c r="P513" s="9">
        <v>21183</v>
      </c>
      <c r="Q513" s="9">
        <v>29733</v>
      </c>
      <c r="R513" s="9">
        <v>29544</v>
      </c>
      <c r="S513" s="9">
        <v>59277</v>
      </c>
      <c r="T513" s="9">
        <v>20249</v>
      </c>
      <c r="U513" s="9" t="s">
        <v>35</v>
      </c>
    </row>
    <row r="514" spans="1:22">
      <c r="A514" s="7">
        <v>38472</v>
      </c>
      <c r="B514" s="9">
        <v>17</v>
      </c>
      <c r="C514" s="9">
        <v>5</v>
      </c>
      <c r="D514" s="6">
        <v>17</v>
      </c>
      <c r="E514" s="9">
        <v>30415</v>
      </c>
      <c r="F514" s="9">
        <v>29699</v>
      </c>
      <c r="G514" s="9">
        <f t="shared" si="40"/>
        <v>60114</v>
      </c>
      <c r="H514" s="9">
        <v>47900</v>
      </c>
      <c r="I514" s="9">
        <v>9438</v>
      </c>
      <c r="J514" s="9">
        <v>155</v>
      </c>
      <c r="K514" s="9">
        <v>279</v>
      </c>
      <c r="L514" s="9">
        <f t="shared" si="41"/>
        <v>434</v>
      </c>
      <c r="M514" s="9">
        <f t="shared" si="38"/>
        <v>30570</v>
      </c>
      <c r="N514" s="9">
        <f t="shared" si="38"/>
        <v>29978</v>
      </c>
      <c r="O514" s="9">
        <f t="shared" si="39"/>
        <v>60548</v>
      </c>
      <c r="P514" s="9">
        <v>21264</v>
      </c>
      <c r="Q514" s="9">
        <v>29735</v>
      </c>
      <c r="R514" s="9">
        <v>29562</v>
      </c>
      <c r="S514" s="9">
        <v>59297</v>
      </c>
      <c r="T514" s="9">
        <v>20330</v>
      </c>
      <c r="U514" s="9" t="s">
        <v>35</v>
      </c>
    </row>
    <row r="515" spans="1:22">
      <c r="A515" s="7">
        <v>38503</v>
      </c>
      <c r="B515" s="9">
        <v>17</v>
      </c>
      <c r="C515" s="9">
        <v>6</v>
      </c>
      <c r="D515" s="6">
        <v>17</v>
      </c>
      <c r="E515" s="9">
        <v>30419</v>
      </c>
      <c r="F515" s="9">
        <v>29714</v>
      </c>
      <c r="G515" s="9">
        <f t="shared" si="40"/>
        <v>60133</v>
      </c>
      <c r="H515" s="9">
        <v>47926</v>
      </c>
      <c r="I515" s="9">
        <v>9460</v>
      </c>
      <c r="J515" s="9">
        <v>155</v>
      </c>
      <c r="K515" s="9">
        <v>280</v>
      </c>
      <c r="L515" s="9">
        <f t="shared" si="41"/>
        <v>435</v>
      </c>
      <c r="M515" s="9">
        <f t="shared" si="38"/>
        <v>30574</v>
      </c>
      <c r="N515" s="9">
        <f t="shared" si="38"/>
        <v>29994</v>
      </c>
      <c r="O515" s="9">
        <f t="shared" si="39"/>
        <v>60568</v>
      </c>
      <c r="P515" s="9">
        <v>21302</v>
      </c>
      <c r="Q515" s="9">
        <v>29739</v>
      </c>
      <c r="R515" s="9">
        <v>29578</v>
      </c>
      <c r="S515" s="9">
        <v>59317</v>
      </c>
      <c r="T515" s="9">
        <v>20368</v>
      </c>
      <c r="U515" s="9" t="s">
        <v>35</v>
      </c>
    </row>
    <row r="516" spans="1:22">
      <c r="A516" s="7">
        <v>38533</v>
      </c>
      <c r="B516" s="9">
        <v>17</v>
      </c>
      <c r="C516" s="9">
        <v>7</v>
      </c>
      <c r="D516" s="6">
        <v>17</v>
      </c>
      <c r="E516" s="9">
        <v>30364</v>
      </c>
      <c r="F516" s="9">
        <v>29689</v>
      </c>
      <c r="G516" s="9">
        <f t="shared" si="40"/>
        <v>60053</v>
      </c>
      <c r="H516" s="9">
        <v>47891</v>
      </c>
      <c r="I516" s="9">
        <v>9468</v>
      </c>
      <c r="J516" s="9">
        <v>157</v>
      </c>
      <c r="K516" s="9">
        <v>280</v>
      </c>
      <c r="L516" s="9">
        <f t="shared" si="41"/>
        <v>437</v>
      </c>
      <c r="M516" s="9">
        <f t="shared" ref="M516:N566" si="43">E516+J516</f>
        <v>30521</v>
      </c>
      <c r="N516" s="9">
        <f t="shared" si="43"/>
        <v>29969</v>
      </c>
      <c r="O516" s="9">
        <f t="shared" si="39"/>
        <v>60490</v>
      </c>
      <c r="P516" s="9">
        <v>21293</v>
      </c>
      <c r="Q516" s="9">
        <v>29686</v>
      </c>
      <c r="R516" s="9">
        <v>29553</v>
      </c>
      <c r="S516" s="9">
        <v>59239</v>
      </c>
      <c r="T516" s="9">
        <v>20359</v>
      </c>
      <c r="U516" s="9" t="s">
        <v>35</v>
      </c>
    </row>
    <row r="517" spans="1:22">
      <c r="A517" s="7">
        <v>38564</v>
      </c>
      <c r="B517" s="9">
        <v>17</v>
      </c>
      <c r="C517" s="9">
        <v>8</v>
      </c>
      <c r="D517" s="6">
        <v>17</v>
      </c>
      <c r="E517" s="9">
        <v>30370</v>
      </c>
      <c r="F517" s="9">
        <v>29706</v>
      </c>
      <c r="G517" s="9">
        <f t="shared" si="40"/>
        <v>60076</v>
      </c>
      <c r="H517" s="9">
        <v>47919</v>
      </c>
      <c r="I517" s="9">
        <v>9497</v>
      </c>
      <c r="J517" s="9">
        <v>159</v>
      </c>
      <c r="K517" s="9">
        <v>285</v>
      </c>
      <c r="L517" s="9">
        <f t="shared" si="41"/>
        <v>444</v>
      </c>
      <c r="M517" s="9">
        <f t="shared" si="43"/>
        <v>30529</v>
      </c>
      <c r="N517" s="9">
        <f t="shared" si="43"/>
        <v>29991</v>
      </c>
      <c r="O517" s="9">
        <f t="shared" si="39"/>
        <v>60520</v>
      </c>
      <c r="P517" s="9">
        <v>21322</v>
      </c>
      <c r="Q517" s="9">
        <v>29694</v>
      </c>
      <c r="R517" s="9">
        <v>29575</v>
      </c>
      <c r="S517" s="9">
        <v>59269</v>
      </c>
      <c r="T517" s="9">
        <v>20388</v>
      </c>
      <c r="U517" s="9" t="s">
        <v>35</v>
      </c>
    </row>
    <row r="518" spans="1:22">
      <c r="A518" s="7">
        <v>38595</v>
      </c>
      <c r="B518" s="9">
        <v>17</v>
      </c>
      <c r="C518" s="9">
        <v>9</v>
      </c>
      <c r="D518" s="6">
        <v>17</v>
      </c>
      <c r="E518" s="9">
        <v>30368</v>
      </c>
      <c r="F518" s="9">
        <v>29729</v>
      </c>
      <c r="G518" s="9">
        <f t="shared" si="40"/>
        <v>60097</v>
      </c>
      <c r="H518" s="9">
        <v>47952</v>
      </c>
      <c r="I518" s="9">
        <v>9514</v>
      </c>
      <c r="J518" s="9">
        <v>161</v>
      </c>
      <c r="K518" s="9">
        <v>287</v>
      </c>
      <c r="L518" s="9">
        <f t="shared" si="41"/>
        <v>448</v>
      </c>
      <c r="M518" s="9">
        <f t="shared" si="43"/>
        <v>30529</v>
      </c>
      <c r="N518" s="9">
        <f t="shared" si="43"/>
        <v>30016</v>
      </c>
      <c r="O518" s="9">
        <f t="shared" si="39"/>
        <v>60545</v>
      </c>
      <c r="P518" s="9">
        <v>21351</v>
      </c>
      <c r="Q518" s="9">
        <v>29694</v>
      </c>
      <c r="R518" s="9">
        <v>29600</v>
      </c>
      <c r="S518" s="9">
        <v>59294</v>
      </c>
      <c r="T518" s="9">
        <v>20417</v>
      </c>
      <c r="U518" s="9" t="s">
        <v>35</v>
      </c>
    </row>
    <row r="519" spans="1:22">
      <c r="A519" s="7">
        <v>38625</v>
      </c>
      <c r="B519" s="9">
        <v>17</v>
      </c>
      <c r="C519" s="9">
        <v>10</v>
      </c>
      <c r="D519" s="6">
        <v>17</v>
      </c>
      <c r="E519" s="9">
        <v>30390</v>
      </c>
      <c r="F519" s="9">
        <v>29737</v>
      </c>
      <c r="G519" s="9">
        <f t="shared" si="40"/>
        <v>60127</v>
      </c>
      <c r="H519" s="9">
        <v>47999</v>
      </c>
      <c r="I519" s="9">
        <v>9547</v>
      </c>
      <c r="J519" s="9">
        <v>162</v>
      </c>
      <c r="K519" s="9">
        <v>289</v>
      </c>
      <c r="L519" s="9">
        <f t="shared" si="41"/>
        <v>451</v>
      </c>
      <c r="M519" s="9">
        <f t="shared" si="43"/>
        <v>30552</v>
      </c>
      <c r="N519" s="9">
        <f t="shared" si="43"/>
        <v>30026</v>
      </c>
      <c r="O519" s="9">
        <f t="shared" si="39"/>
        <v>60578</v>
      </c>
      <c r="P519" s="9">
        <v>21376</v>
      </c>
      <c r="Q519" s="9">
        <v>29717</v>
      </c>
      <c r="R519" s="9">
        <v>29610</v>
      </c>
      <c r="S519" s="9">
        <v>59327</v>
      </c>
      <c r="T519" s="9">
        <v>20442</v>
      </c>
      <c r="U519" s="9" t="s">
        <v>35</v>
      </c>
      <c r="V519" s="9" t="s">
        <v>41</v>
      </c>
    </row>
    <row r="520" spans="1:22">
      <c r="A520" s="7">
        <v>38656</v>
      </c>
      <c r="B520" s="9">
        <v>17</v>
      </c>
      <c r="C520" s="9">
        <v>11</v>
      </c>
      <c r="D520" s="6">
        <v>17</v>
      </c>
      <c r="E520" s="9">
        <v>30421</v>
      </c>
      <c r="F520" s="9">
        <v>29732</v>
      </c>
      <c r="G520" s="9">
        <f t="shared" si="40"/>
        <v>60153</v>
      </c>
      <c r="H520" s="9">
        <v>48077</v>
      </c>
      <c r="I520" s="9">
        <v>9607</v>
      </c>
      <c r="J520" s="9">
        <v>163</v>
      </c>
      <c r="K520" s="9">
        <v>289</v>
      </c>
      <c r="L520" s="9">
        <f t="shared" si="41"/>
        <v>452</v>
      </c>
      <c r="M520" s="9">
        <f t="shared" si="43"/>
        <v>30584</v>
      </c>
      <c r="N520" s="9">
        <f t="shared" si="43"/>
        <v>30021</v>
      </c>
      <c r="O520" s="9">
        <f t="shared" si="39"/>
        <v>60605</v>
      </c>
      <c r="P520" s="9">
        <v>21411</v>
      </c>
      <c r="Q520" s="9">
        <v>29749</v>
      </c>
      <c r="R520" s="9">
        <v>29605</v>
      </c>
      <c r="S520" s="9">
        <v>59354</v>
      </c>
      <c r="T520" s="9">
        <v>20477</v>
      </c>
      <c r="U520" s="9" t="s">
        <v>35</v>
      </c>
    </row>
    <row r="521" spans="1:22">
      <c r="A521" s="7">
        <v>38686</v>
      </c>
      <c r="B521" s="9">
        <v>17</v>
      </c>
      <c r="C521" s="9">
        <v>12</v>
      </c>
      <c r="D521" s="6">
        <v>17</v>
      </c>
      <c r="E521" s="9">
        <v>30424</v>
      </c>
      <c r="F521" s="9">
        <v>29744</v>
      </c>
      <c r="G521" s="9">
        <f t="shared" si="40"/>
        <v>60168</v>
      </c>
      <c r="H521" s="9">
        <v>48116</v>
      </c>
      <c r="I521" s="9">
        <v>9650</v>
      </c>
      <c r="J521" s="9">
        <v>169</v>
      </c>
      <c r="K521" s="9">
        <v>290</v>
      </c>
      <c r="L521" s="9">
        <f t="shared" si="41"/>
        <v>459</v>
      </c>
      <c r="M521" s="9">
        <f t="shared" si="43"/>
        <v>30593</v>
      </c>
      <c r="N521" s="9">
        <f t="shared" si="43"/>
        <v>30034</v>
      </c>
      <c r="O521" s="9">
        <f t="shared" si="39"/>
        <v>60627</v>
      </c>
      <c r="P521" s="9">
        <v>21434</v>
      </c>
      <c r="Q521" s="9">
        <v>29758</v>
      </c>
      <c r="R521" s="9">
        <v>29618</v>
      </c>
      <c r="S521" s="9">
        <v>59376</v>
      </c>
      <c r="T521" s="9">
        <v>20500</v>
      </c>
      <c r="U521" s="9" t="s">
        <v>35</v>
      </c>
    </row>
    <row r="522" spans="1:22">
      <c r="A522" s="7">
        <v>38717</v>
      </c>
      <c r="B522" s="9">
        <v>18</v>
      </c>
      <c r="C522" s="9">
        <v>1</v>
      </c>
      <c r="D522" s="6">
        <v>17</v>
      </c>
      <c r="E522" s="9">
        <v>30421</v>
      </c>
      <c r="F522" s="9">
        <v>29750</v>
      </c>
      <c r="G522" s="9">
        <f t="shared" si="40"/>
        <v>60171</v>
      </c>
      <c r="H522" s="9">
        <v>48127</v>
      </c>
      <c r="I522" s="9">
        <v>9694</v>
      </c>
      <c r="J522" s="9">
        <v>169</v>
      </c>
      <c r="K522" s="9">
        <v>299</v>
      </c>
      <c r="L522" s="9">
        <f t="shared" si="41"/>
        <v>468</v>
      </c>
      <c r="M522" s="9">
        <f t="shared" si="43"/>
        <v>30590</v>
      </c>
      <c r="N522" s="9">
        <f t="shared" si="43"/>
        <v>30049</v>
      </c>
      <c r="O522" s="9">
        <f t="shared" si="39"/>
        <v>60639</v>
      </c>
      <c r="P522" s="9">
        <v>21439</v>
      </c>
      <c r="Q522" s="9">
        <v>29755</v>
      </c>
      <c r="R522" s="9">
        <v>29633</v>
      </c>
      <c r="S522" s="9">
        <v>59388</v>
      </c>
      <c r="T522" s="9">
        <v>20505</v>
      </c>
      <c r="U522" s="9" t="s">
        <v>35</v>
      </c>
    </row>
    <row r="523" spans="1:22">
      <c r="A523" s="7">
        <v>38748</v>
      </c>
      <c r="B523" s="9">
        <v>18</v>
      </c>
      <c r="C523" s="9">
        <v>2</v>
      </c>
      <c r="D523" s="6">
        <v>17</v>
      </c>
      <c r="E523" s="9">
        <v>30442</v>
      </c>
      <c r="F523" s="9">
        <v>29738</v>
      </c>
      <c r="G523" s="9">
        <f t="shared" si="40"/>
        <v>60180</v>
      </c>
      <c r="H523" s="9">
        <v>48141</v>
      </c>
      <c r="I523" s="9">
        <v>9750</v>
      </c>
      <c r="J523" s="9">
        <v>170</v>
      </c>
      <c r="K523" s="9">
        <v>301</v>
      </c>
      <c r="L523" s="9">
        <f t="shared" si="41"/>
        <v>471</v>
      </c>
      <c r="M523" s="9">
        <f t="shared" si="43"/>
        <v>30612</v>
      </c>
      <c r="N523" s="9">
        <f t="shared" si="43"/>
        <v>30039</v>
      </c>
      <c r="O523" s="9">
        <f t="shared" ref="O523:O586" si="44">M523+N523</f>
        <v>60651</v>
      </c>
      <c r="P523" s="9">
        <v>21467</v>
      </c>
      <c r="Q523" s="9">
        <v>29782</v>
      </c>
      <c r="R523" s="9">
        <v>29400</v>
      </c>
      <c r="S523" s="9">
        <v>59182</v>
      </c>
      <c r="T523" s="9">
        <v>19930</v>
      </c>
      <c r="U523" s="9" t="s">
        <v>35</v>
      </c>
      <c r="V523" s="9" t="s">
        <v>36</v>
      </c>
    </row>
    <row r="524" spans="1:22">
      <c r="A524" s="7">
        <v>38776</v>
      </c>
      <c r="B524" s="9">
        <v>18</v>
      </c>
      <c r="C524" s="9">
        <v>3</v>
      </c>
      <c r="D524" s="6">
        <v>17</v>
      </c>
      <c r="E524" s="9">
        <v>30430</v>
      </c>
      <c r="F524" s="9">
        <v>29751</v>
      </c>
      <c r="G524" s="9">
        <f t="shared" si="40"/>
        <v>60181</v>
      </c>
      <c r="H524" s="9">
        <v>48148</v>
      </c>
      <c r="I524" s="9">
        <v>9796</v>
      </c>
      <c r="J524" s="9">
        <v>177</v>
      </c>
      <c r="K524" s="9">
        <v>304</v>
      </c>
      <c r="L524" s="9">
        <f t="shared" si="41"/>
        <v>481</v>
      </c>
      <c r="M524" s="9">
        <f t="shared" si="43"/>
        <v>30607</v>
      </c>
      <c r="N524" s="9">
        <f t="shared" si="43"/>
        <v>30055</v>
      </c>
      <c r="O524" s="9">
        <f t="shared" si="44"/>
        <v>60662</v>
      </c>
      <c r="P524" s="9">
        <v>21479</v>
      </c>
      <c r="Q524" s="9">
        <v>29777</v>
      </c>
      <c r="R524" s="9">
        <v>29416</v>
      </c>
      <c r="S524" s="9">
        <v>59193</v>
      </c>
      <c r="T524" s="9">
        <v>19942</v>
      </c>
      <c r="U524" s="9" t="s">
        <v>35</v>
      </c>
    </row>
    <row r="525" spans="1:22">
      <c r="A525" s="7">
        <v>38807</v>
      </c>
      <c r="B525" s="9">
        <v>18</v>
      </c>
      <c r="C525" s="9">
        <v>4</v>
      </c>
      <c r="D525" s="6">
        <v>18</v>
      </c>
      <c r="E525" s="9">
        <v>30389</v>
      </c>
      <c r="F525" s="9">
        <v>29716</v>
      </c>
      <c r="G525" s="9">
        <f t="shared" si="40"/>
        <v>60105</v>
      </c>
      <c r="H525" s="9">
        <v>48099</v>
      </c>
      <c r="I525" s="9">
        <v>9845</v>
      </c>
      <c r="J525" s="9">
        <v>178</v>
      </c>
      <c r="K525" s="9">
        <v>308</v>
      </c>
      <c r="L525" s="9">
        <f t="shared" si="41"/>
        <v>486</v>
      </c>
      <c r="M525" s="9">
        <f t="shared" si="43"/>
        <v>30567</v>
      </c>
      <c r="N525" s="9">
        <f t="shared" si="43"/>
        <v>30024</v>
      </c>
      <c r="O525" s="9">
        <f t="shared" si="44"/>
        <v>60591</v>
      </c>
      <c r="P525" s="9">
        <v>21514</v>
      </c>
      <c r="Q525" s="9">
        <v>29737</v>
      </c>
      <c r="R525" s="9">
        <v>29385</v>
      </c>
      <c r="S525" s="9">
        <v>59122</v>
      </c>
      <c r="T525" s="9">
        <v>19977</v>
      </c>
      <c r="U525" s="9" t="s">
        <v>35</v>
      </c>
      <c r="V525" s="9" t="s">
        <v>42</v>
      </c>
    </row>
    <row r="526" spans="1:22">
      <c r="A526" s="7">
        <v>38837</v>
      </c>
      <c r="B526" s="9">
        <v>18</v>
      </c>
      <c r="C526" s="9">
        <v>5</v>
      </c>
      <c r="D526" s="6">
        <v>18</v>
      </c>
      <c r="E526" s="9">
        <v>30382</v>
      </c>
      <c r="F526" s="9">
        <v>29740</v>
      </c>
      <c r="G526" s="9">
        <f t="shared" si="40"/>
        <v>60122</v>
      </c>
      <c r="H526" s="9">
        <v>48138</v>
      </c>
      <c r="I526" s="9">
        <v>9876</v>
      </c>
      <c r="J526" s="9">
        <v>184</v>
      </c>
      <c r="K526" s="9">
        <v>307</v>
      </c>
      <c r="L526" s="9">
        <f t="shared" si="41"/>
        <v>491</v>
      </c>
      <c r="M526" s="9">
        <f t="shared" si="43"/>
        <v>30566</v>
      </c>
      <c r="N526" s="9">
        <f t="shared" si="43"/>
        <v>30047</v>
      </c>
      <c r="O526" s="9">
        <f t="shared" si="44"/>
        <v>60613</v>
      </c>
      <c r="P526" s="9">
        <v>21571</v>
      </c>
      <c r="Q526" s="9">
        <v>29736</v>
      </c>
      <c r="R526" s="9">
        <v>29408</v>
      </c>
      <c r="S526" s="9">
        <v>59144</v>
      </c>
      <c r="T526" s="9">
        <v>20034</v>
      </c>
      <c r="U526" s="9" t="s">
        <v>35</v>
      </c>
    </row>
    <row r="527" spans="1:22">
      <c r="A527" s="7">
        <v>38868</v>
      </c>
      <c r="B527" s="9">
        <v>18</v>
      </c>
      <c r="C527" s="9">
        <v>6</v>
      </c>
      <c r="D527" s="6">
        <v>18</v>
      </c>
      <c r="E527" s="9">
        <v>30393</v>
      </c>
      <c r="F527" s="9">
        <v>29744</v>
      </c>
      <c r="G527" s="9">
        <f t="shared" ref="G527:G590" si="45">E527+F527</f>
        <v>60137</v>
      </c>
      <c r="H527" s="9">
        <v>48134</v>
      </c>
      <c r="I527" s="9">
        <v>9897</v>
      </c>
      <c r="J527" s="9">
        <v>188</v>
      </c>
      <c r="K527" s="9">
        <v>305</v>
      </c>
      <c r="L527" s="9">
        <f t="shared" si="41"/>
        <v>493</v>
      </c>
      <c r="M527" s="9">
        <f t="shared" si="43"/>
        <v>30581</v>
      </c>
      <c r="N527" s="9">
        <f t="shared" si="43"/>
        <v>30049</v>
      </c>
      <c r="O527" s="9">
        <f t="shared" si="44"/>
        <v>60630</v>
      </c>
      <c r="P527" s="9">
        <v>21619</v>
      </c>
      <c r="Q527" s="9">
        <v>29751</v>
      </c>
      <c r="R527" s="9">
        <v>29410</v>
      </c>
      <c r="S527" s="9">
        <v>59161</v>
      </c>
      <c r="T527" s="9">
        <v>20082</v>
      </c>
      <c r="U527" s="9" t="s">
        <v>35</v>
      </c>
    </row>
    <row r="528" spans="1:22">
      <c r="A528" s="7">
        <v>38898</v>
      </c>
      <c r="B528" s="9">
        <v>18</v>
      </c>
      <c r="C528" s="9">
        <v>7</v>
      </c>
      <c r="D528" s="6">
        <v>18</v>
      </c>
      <c r="E528" s="9">
        <v>30420</v>
      </c>
      <c r="F528" s="9">
        <v>29769</v>
      </c>
      <c r="G528" s="9">
        <f t="shared" si="45"/>
        <v>60189</v>
      </c>
      <c r="H528" s="9">
        <v>48194</v>
      </c>
      <c r="I528" s="9">
        <v>9949</v>
      </c>
      <c r="J528" s="9">
        <v>184</v>
      </c>
      <c r="K528" s="9">
        <v>304</v>
      </c>
      <c r="L528" s="9">
        <f t="shared" si="41"/>
        <v>488</v>
      </c>
      <c r="M528" s="9">
        <f t="shared" si="43"/>
        <v>30604</v>
      </c>
      <c r="N528" s="9">
        <f t="shared" si="43"/>
        <v>30073</v>
      </c>
      <c r="O528" s="9">
        <f t="shared" si="44"/>
        <v>60677</v>
      </c>
      <c r="P528" s="9">
        <v>21674</v>
      </c>
      <c r="Q528" s="9">
        <v>29774</v>
      </c>
      <c r="R528" s="9">
        <v>29434</v>
      </c>
      <c r="S528" s="9">
        <v>59208</v>
      </c>
      <c r="T528" s="9">
        <v>20137</v>
      </c>
      <c r="U528" s="9" t="s">
        <v>35</v>
      </c>
    </row>
    <row r="529" spans="1:22">
      <c r="A529" s="7">
        <v>38929</v>
      </c>
      <c r="B529" s="9">
        <v>18</v>
      </c>
      <c r="C529" s="9">
        <v>8</v>
      </c>
      <c r="D529" s="6">
        <v>18</v>
      </c>
      <c r="E529" s="9">
        <v>30446</v>
      </c>
      <c r="F529" s="9">
        <v>29777</v>
      </c>
      <c r="G529" s="9">
        <f t="shared" si="45"/>
        <v>60223</v>
      </c>
      <c r="H529" s="9">
        <v>48225</v>
      </c>
      <c r="I529" s="9">
        <v>9981</v>
      </c>
      <c r="J529" s="9">
        <v>182</v>
      </c>
      <c r="K529" s="9">
        <v>309</v>
      </c>
      <c r="L529" s="9">
        <f t="shared" si="41"/>
        <v>491</v>
      </c>
      <c r="M529" s="9">
        <f t="shared" si="43"/>
        <v>30628</v>
      </c>
      <c r="N529" s="9">
        <f t="shared" si="43"/>
        <v>30086</v>
      </c>
      <c r="O529" s="9">
        <f t="shared" si="44"/>
        <v>60714</v>
      </c>
      <c r="P529" s="9">
        <v>21694</v>
      </c>
      <c r="Q529" s="9">
        <v>29798</v>
      </c>
      <c r="R529" s="9">
        <v>29447</v>
      </c>
      <c r="S529" s="9">
        <v>59245</v>
      </c>
      <c r="T529" s="9">
        <v>20157</v>
      </c>
      <c r="U529" s="9" t="s">
        <v>35</v>
      </c>
    </row>
    <row r="530" spans="1:22">
      <c r="A530" s="7">
        <v>38960</v>
      </c>
      <c r="B530" s="9">
        <v>18</v>
      </c>
      <c r="C530" s="9">
        <v>9</v>
      </c>
      <c r="D530" s="6">
        <v>18</v>
      </c>
      <c r="E530" s="9">
        <v>30473</v>
      </c>
      <c r="F530" s="9">
        <v>29760</v>
      </c>
      <c r="G530" s="9">
        <f t="shared" si="45"/>
        <v>60233</v>
      </c>
      <c r="H530" s="9">
        <v>48238</v>
      </c>
      <c r="I530" s="9">
        <v>10007</v>
      </c>
      <c r="J530" s="9">
        <v>183</v>
      </c>
      <c r="K530" s="9">
        <v>312</v>
      </c>
      <c r="L530" s="9">
        <f t="shared" si="41"/>
        <v>495</v>
      </c>
      <c r="M530" s="9">
        <f t="shared" si="43"/>
        <v>30656</v>
      </c>
      <c r="N530" s="9">
        <f t="shared" si="43"/>
        <v>30072</v>
      </c>
      <c r="O530" s="9">
        <f t="shared" si="44"/>
        <v>60728</v>
      </c>
      <c r="P530" s="9">
        <v>21727</v>
      </c>
      <c r="Q530" s="9">
        <v>29826</v>
      </c>
      <c r="R530" s="9">
        <v>29433</v>
      </c>
      <c r="S530" s="9">
        <v>59259</v>
      </c>
      <c r="T530" s="9">
        <v>20190</v>
      </c>
      <c r="U530" s="9" t="s">
        <v>35</v>
      </c>
    </row>
    <row r="531" spans="1:22">
      <c r="A531" s="7">
        <v>38990</v>
      </c>
      <c r="B531" s="9">
        <v>18</v>
      </c>
      <c r="C531" s="9">
        <v>10</v>
      </c>
      <c r="D531" s="6">
        <v>18</v>
      </c>
      <c r="E531" s="9">
        <v>30480</v>
      </c>
      <c r="F531" s="9">
        <v>29791</v>
      </c>
      <c r="G531" s="9">
        <f t="shared" si="45"/>
        <v>60271</v>
      </c>
      <c r="H531" s="9">
        <v>48285</v>
      </c>
      <c r="I531" s="9">
        <v>10063</v>
      </c>
      <c r="J531" s="9">
        <v>188</v>
      </c>
      <c r="K531" s="9">
        <v>309</v>
      </c>
      <c r="L531" s="9">
        <f t="shared" si="41"/>
        <v>497</v>
      </c>
      <c r="M531" s="9">
        <f t="shared" si="43"/>
        <v>30668</v>
      </c>
      <c r="N531" s="9">
        <f t="shared" si="43"/>
        <v>30100</v>
      </c>
      <c r="O531" s="9">
        <f t="shared" si="44"/>
        <v>60768</v>
      </c>
      <c r="P531" s="9">
        <v>21755</v>
      </c>
      <c r="Q531" s="9">
        <v>29838</v>
      </c>
      <c r="R531" s="9">
        <v>29461</v>
      </c>
      <c r="S531" s="9">
        <v>59299</v>
      </c>
      <c r="T531" s="9">
        <v>20218</v>
      </c>
      <c r="U531" s="9" t="s">
        <v>35</v>
      </c>
    </row>
    <row r="532" spans="1:22">
      <c r="A532" s="7">
        <v>39021</v>
      </c>
      <c r="B532" s="9">
        <v>18</v>
      </c>
      <c r="C532" s="9">
        <v>11</v>
      </c>
      <c r="D532" s="6">
        <v>18</v>
      </c>
      <c r="E532" s="9">
        <v>30508</v>
      </c>
      <c r="F532" s="9">
        <v>29804</v>
      </c>
      <c r="G532" s="9">
        <f t="shared" si="45"/>
        <v>60312</v>
      </c>
      <c r="H532" s="9">
        <v>48322</v>
      </c>
      <c r="I532" s="9">
        <v>10121</v>
      </c>
      <c r="J532" s="9">
        <v>192</v>
      </c>
      <c r="K532" s="9">
        <v>308</v>
      </c>
      <c r="L532" s="9">
        <f t="shared" si="41"/>
        <v>500</v>
      </c>
      <c r="M532" s="9">
        <f t="shared" si="43"/>
        <v>30700</v>
      </c>
      <c r="N532" s="9">
        <f t="shared" si="43"/>
        <v>30112</v>
      </c>
      <c r="O532" s="9">
        <f t="shared" si="44"/>
        <v>60812</v>
      </c>
      <c r="P532" s="9">
        <v>21803</v>
      </c>
      <c r="Q532" s="9">
        <v>29876</v>
      </c>
      <c r="R532" s="9">
        <v>29466</v>
      </c>
      <c r="S532" s="9">
        <v>59342</v>
      </c>
      <c r="T532" s="9">
        <v>20261</v>
      </c>
      <c r="U532" s="9" t="s">
        <v>35</v>
      </c>
      <c r="V532" s="9" t="s">
        <v>36</v>
      </c>
    </row>
    <row r="533" spans="1:22">
      <c r="A533" s="7">
        <v>39051</v>
      </c>
      <c r="B533" s="9">
        <v>18</v>
      </c>
      <c r="C533" s="9">
        <v>12</v>
      </c>
      <c r="D533" s="6">
        <v>18</v>
      </c>
      <c r="E533" s="9">
        <v>30535</v>
      </c>
      <c r="F533" s="9">
        <v>29797</v>
      </c>
      <c r="G533" s="9">
        <f t="shared" si="45"/>
        <v>60332</v>
      </c>
      <c r="H533" s="9">
        <v>48339</v>
      </c>
      <c r="I533" s="9">
        <v>10185</v>
      </c>
      <c r="J533" s="9">
        <v>188</v>
      </c>
      <c r="K533" s="9">
        <v>305</v>
      </c>
      <c r="L533" s="9">
        <f t="shared" si="41"/>
        <v>493</v>
      </c>
      <c r="M533" s="9">
        <f t="shared" si="43"/>
        <v>30723</v>
      </c>
      <c r="N533" s="9">
        <f t="shared" si="43"/>
        <v>30102</v>
      </c>
      <c r="O533" s="9">
        <f t="shared" si="44"/>
        <v>60825</v>
      </c>
      <c r="P533" s="9">
        <v>21835</v>
      </c>
      <c r="Q533" s="9">
        <v>29899</v>
      </c>
      <c r="R533" s="9">
        <v>29456</v>
      </c>
      <c r="S533" s="9">
        <v>59355</v>
      </c>
      <c r="T533" s="9">
        <v>20293</v>
      </c>
      <c r="U533" s="9" t="s">
        <v>35</v>
      </c>
    </row>
    <row r="534" spans="1:22">
      <c r="A534" s="7">
        <v>39082</v>
      </c>
      <c r="B534" s="9">
        <v>19</v>
      </c>
      <c r="C534" s="9">
        <v>1</v>
      </c>
      <c r="D534" s="6">
        <v>18</v>
      </c>
      <c r="E534" s="9">
        <v>30533</v>
      </c>
      <c r="F534" s="9">
        <v>29794</v>
      </c>
      <c r="G534" s="9">
        <f t="shared" si="45"/>
        <v>60327</v>
      </c>
      <c r="H534" s="9">
        <v>48346</v>
      </c>
      <c r="I534" s="9">
        <v>10218</v>
      </c>
      <c r="J534" s="9">
        <v>188</v>
      </c>
      <c r="K534" s="9">
        <v>309</v>
      </c>
      <c r="L534" s="9">
        <f t="shared" si="41"/>
        <v>497</v>
      </c>
      <c r="M534" s="9">
        <f t="shared" si="43"/>
        <v>30721</v>
      </c>
      <c r="N534" s="9">
        <f t="shared" si="43"/>
        <v>30103</v>
      </c>
      <c r="O534" s="9">
        <f t="shared" si="44"/>
        <v>60824</v>
      </c>
      <c r="P534" s="9">
        <v>21834</v>
      </c>
      <c r="Q534" s="9">
        <v>29897</v>
      </c>
      <c r="R534" s="9">
        <v>29457</v>
      </c>
      <c r="S534" s="9">
        <v>59354</v>
      </c>
      <c r="T534" s="9">
        <v>20292</v>
      </c>
      <c r="U534" s="9" t="s">
        <v>35</v>
      </c>
    </row>
    <row r="535" spans="1:22">
      <c r="A535" s="7">
        <v>39113</v>
      </c>
      <c r="B535" s="9">
        <v>19</v>
      </c>
      <c r="C535" s="9">
        <v>2</v>
      </c>
      <c r="D535" s="6">
        <v>18</v>
      </c>
      <c r="E535" s="9">
        <v>30537</v>
      </c>
      <c r="F535" s="9">
        <v>29793</v>
      </c>
      <c r="G535" s="9">
        <f t="shared" si="45"/>
        <v>60330</v>
      </c>
      <c r="H535" s="9">
        <v>48373</v>
      </c>
      <c r="I535" s="9">
        <v>10305</v>
      </c>
      <c r="J535" s="9">
        <v>188</v>
      </c>
      <c r="K535" s="9">
        <v>309</v>
      </c>
      <c r="L535" s="9">
        <f t="shared" si="41"/>
        <v>497</v>
      </c>
      <c r="M535" s="9">
        <f t="shared" si="43"/>
        <v>30725</v>
      </c>
      <c r="N535" s="9">
        <f t="shared" si="43"/>
        <v>30102</v>
      </c>
      <c r="O535" s="9">
        <f t="shared" si="44"/>
        <v>60827</v>
      </c>
      <c r="P535" s="9">
        <v>21852</v>
      </c>
      <c r="Q535" s="9">
        <v>29901</v>
      </c>
      <c r="R535" s="9">
        <v>29456</v>
      </c>
      <c r="S535" s="9">
        <v>59357</v>
      </c>
      <c r="T535" s="9">
        <v>20310</v>
      </c>
      <c r="U535" s="9" t="s">
        <v>35</v>
      </c>
    </row>
    <row r="536" spans="1:22">
      <c r="A536" s="7">
        <v>39141</v>
      </c>
      <c r="B536" s="9">
        <v>19</v>
      </c>
      <c r="C536" s="9">
        <v>3</v>
      </c>
      <c r="D536" s="6">
        <v>18</v>
      </c>
      <c r="E536" s="9">
        <v>30535</v>
      </c>
      <c r="F536" s="9">
        <v>29787</v>
      </c>
      <c r="G536" s="9">
        <f t="shared" si="45"/>
        <v>60322</v>
      </c>
      <c r="H536" s="9">
        <v>48369</v>
      </c>
      <c r="I536" s="9">
        <v>10355</v>
      </c>
      <c r="J536" s="9">
        <v>190</v>
      </c>
      <c r="K536" s="9">
        <v>308</v>
      </c>
      <c r="L536" s="9">
        <f t="shared" si="41"/>
        <v>498</v>
      </c>
      <c r="M536" s="9">
        <f t="shared" si="43"/>
        <v>30725</v>
      </c>
      <c r="N536" s="9">
        <f t="shared" si="43"/>
        <v>30095</v>
      </c>
      <c r="O536" s="9">
        <f t="shared" si="44"/>
        <v>60820</v>
      </c>
      <c r="P536" s="9">
        <v>21870</v>
      </c>
      <c r="Q536" s="9">
        <v>29901</v>
      </c>
      <c r="R536" s="9">
        <v>29449</v>
      </c>
      <c r="S536" s="9">
        <v>59350</v>
      </c>
      <c r="T536" s="9">
        <v>20328</v>
      </c>
      <c r="U536" s="9" t="s">
        <v>35</v>
      </c>
    </row>
    <row r="537" spans="1:22">
      <c r="A537" s="7">
        <v>39172</v>
      </c>
      <c r="B537" s="9">
        <v>19</v>
      </c>
      <c r="C537" s="9">
        <v>4</v>
      </c>
      <c r="D537" s="6">
        <v>19</v>
      </c>
      <c r="E537" s="9">
        <v>30532</v>
      </c>
      <c r="F537" s="9">
        <v>29793</v>
      </c>
      <c r="G537" s="9">
        <f t="shared" si="45"/>
        <v>60325</v>
      </c>
      <c r="H537" s="9">
        <v>48341</v>
      </c>
      <c r="I537" s="9">
        <v>10412</v>
      </c>
      <c r="J537" s="9">
        <v>190</v>
      </c>
      <c r="K537" s="9">
        <v>310</v>
      </c>
      <c r="L537" s="9">
        <f t="shared" si="41"/>
        <v>500</v>
      </c>
      <c r="M537" s="9">
        <f t="shared" si="43"/>
        <v>30722</v>
      </c>
      <c r="N537" s="9">
        <f t="shared" si="43"/>
        <v>30103</v>
      </c>
      <c r="O537" s="9">
        <f t="shared" si="44"/>
        <v>60825</v>
      </c>
      <c r="P537" s="9">
        <v>21937</v>
      </c>
      <c r="Q537" s="9">
        <v>29898</v>
      </c>
      <c r="R537" s="9">
        <v>29457</v>
      </c>
      <c r="S537" s="9">
        <v>59355</v>
      </c>
      <c r="T537" s="9">
        <v>20395</v>
      </c>
      <c r="U537" s="9" t="s">
        <v>35</v>
      </c>
    </row>
    <row r="538" spans="1:22">
      <c r="A538" s="7">
        <v>39202</v>
      </c>
      <c r="B538" s="9">
        <v>19</v>
      </c>
      <c r="C538" s="9">
        <v>5</v>
      </c>
      <c r="D538" s="6">
        <v>19</v>
      </c>
      <c r="E538" s="9">
        <v>30535</v>
      </c>
      <c r="F538" s="9">
        <v>29808</v>
      </c>
      <c r="G538" s="9">
        <f t="shared" si="45"/>
        <v>60343</v>
      </c>
      <c r="H538" s="9">
        <v>48367</v>
      </c>
      <c r="I538" s="9">
        <v>10436</v>
      </c>
      <c r="J538" s="9">
        <v>191</v>
      </c>
      <c r="K538" s="9">
        <v>309</v>
      </c>
      <c r="L538" s="9">
        <f t="shared" si="41"/>
        <v>500</v>
      </c>
      <c r="M538" s="9">
        <f t="shared" si="43"/>
        <v>30726</v>
      </c>
      <c r="N538" s="9">
        <f t="shared" si="43"/>
        <v>30117</v>
      </c>
      <c r="O538" s="9">
        <f t="shared" si="44"/>
        <v>60843</v>
      </c>
      <c r="P538" s="9">
        <v>21999</v>
      </c>
      <c r="Q538" s="9">
        <v>29902</v>
      </c>
      <c r="R538" s="9">
        <v>29471</v>
      </c>
      <c r="S538" s="9">
        <v>59373</v>
      </c>
      <c r="T538" s="9">
        <v>20457</v>
      </c>
      <c r="U538" s="9" t="s">
        <v>35</v>
      </c>
    </row>
    <row r="539" spans="1:22">
      <c r="A539" s="7">
        <v>39233</v>
      </c>
      <c r="B539" s="9">
        <v>19</v>
      </c>
      <c r="C539" s="9">
        <v>6</v>
      </c>
      <c r="D539" s="6">
        <v>19</v>
      </c>
      <c r="E539" s="9">
        <v>30562</v>
      </c>
      <c r="F539" s="9">
        <v>29797</v>
      </c>
      <c r="G539" s="9">
        <f t="shared" si="45"/>
        <v>60359</v>
      </c>
      <c r="H539" s="9">
        <v>48404</v>
      </c>
      <c r="I539" s="9">
        <v>10466</v>
      </c>
      <c r="J539" s="9">
        <v>188</v>
      </c>
      <c r="K539" s="9">
        <v>311</v>
      </c>
      <c r="L539" s="9">
        <f t="shared" ref="L539:L602" si="46">J539+K539</f>
        <v>499</v>
      </c>
      <c r="M539" s="9">
        <f t="shared" si="43"/>
        <v>30750</v>
      </c>
      <c r="N539" s="9">
        <f t="shared" si="43"/>
        <v>30108</v>
      </c>
      <c r="O539" s="9">
        <f t="shared" si="44"/>
        <v>60858</v>
      </c>
      <c r="P539" s="9">
        <v>22049</v>
      </c>
      <c r="Q539" s="9">
        <v>29926</v>
      </c>
      <c r="R539" s="9">
        <v>29462</v>
      </c>
      <c r="S539" s="9">
        <v>59388</v>
      </c>
      <c r="T539" s="9">
        <v>20507</v>
      </c>
      <c r="U539" s="9" t="s">
        <v>35</v>
      </c>
    </row>
    <row r="540" spans="1:22">
      <c r="A540" s="7">
        <v>39263</v>
      </c>
      <c r="B540" s="9">
        <v>19</v>
      </c>
      <c r="C540" s="9">
        <v>7</v>
      </c>
      <c r="D540" s="6">
        <v>19</v>
      </c>
      <c r="E540" s="9">
        <v>30547</v>
      </c>
      <c r="F540" s="9">
        <v>29817</v>
      </c>
      <c r="G540" s="9">
        <f t="shared" si="45"/>
        <v>60364</v>
      </c>
      <c r="H540" s="9">
        <v>48431</v>
      </c>
      <c r="I540" s="9">
        <v>10508</v>
      </c>
      <c r="J540" s="9">
        <v>188</v>
      </c>
      <c r="K540" s="9">
        <v>317</v>
      </c>
      <c r="L540" s="9">
        <f t="shared" si="46"/>
        <v>505</v>
      </c>
      <c r="M540" s="9">
        <f t="shared" si="43"/>
        <v>30735</v>
      </c>
      <c r="N540" s="9">
        <f t="shared" si="43"/>
        <v>30134</v>
      </c>
      <c r="O540" s="9">
        <f t="shared" si="44"/>
        <v>60869</v>
      </c>
      <c r="P540" s="9">
        <v>22082</v>
      </c>
      <c r="Q540" s="9">
        <v>29911</v>
      </c>
      <c r="R540" s="9">
        <v>29488</v>
      </c>
      <c r="S540" s="9">
        <v>59399</v>
      </c>
      <c r="T540" s="9">
        <v>20540</v>
      </c>
      <c r="U540" s="9" t="s">
        <v>35</v>
      </c>
    </row>
    <row r="541" spans="1:22">
      <c r="A541" s="7">
        <v>39294</v>
      </c>
      <c r="B541" s="9">
        <v>19</v>
      </c>
      <c r="C541" s="9">
        <v>8</v>
      </c>
      <c r="D541" s="6">
        <v>19</v>
      </c>
      <c r="E541" s="9">
        <v>30541</v>
      </c>
      <c r="F541" s="9">
        <v>29832</v>
      </c>
      <c r="G541" s="9">
        <f t="shared" si="45"/>
        <v>60373</v>
      </c>
      <c r="H541" s="9">
        <v>48464</v>
      </c>
      <c r="I541" s="9">
        <v>10550</v>
      </c>
      <c r="J541" s="9">
        <v>190</v>
      </c>
      <c r="K541" s="9">
        <v>320</v>
      </c>
      <c r="L541" s="9">
        <f t="shared" si="46"/>
        <v>510</v>
      </c>
      <c r="M541" s="9">
        <f t="shared" si="43"/>
        <v>30731</v>
      </c>
      <c r="N541" s="9">
        <f t="shared" si="43"/>
        <v>30152</v>
      </c>
      <c r="O541" s="9">
        <f t="shared" si="44"/>
        <v>60883</v>
      </c>
      <c r="P541" s="9">
        <v>22115</v>
      </c>
      <c r="Q541" s="9">
        <v>29907</v>
      </c>
      <c r="R541" s="9">
        <v>29506</v>
      </c>
      <c r="S541" s="9">
        <v>59413</v>
      </c>
      <c r="T541" s="9">
        <v>20573</v>
      </c>
      <c r="U541" s="9" t="s">
        <v>35</v>
      </c>
    </row>
    <row r="542" spans="1:22">
      <c r="A542" s="7">
        <v>39325</v>
      </c>
      <c r="B542" s="9">
        <v>19</v>
      </c>
      <c r="C542" s="9">
        <v>9</v>
      </c>
      <c r="D542" s="6">
        <v>19</v>
      </c>
      <c r="E542" s="9">
        <v>30546</v>
      </c>
      <c r="F542" s="9">
        <v>29865</v>
      </c>
      <c r="G542" s="9">
        <f t="shared" si="45"/>
        <v>60411</v>
      </c>
      <c r="H542" s="9">
        <v>48496</v>
      </c>
      <c r="I542" s="9">
        <v>10585</v>
      </c>
      <c r="J542" s="9">
        <v>193</v>
      </c>
      <c r="K542" s="9">
        <v>321</v>
      </c>
      <c r="L542" s="9">
        <f t="shared" si="46"/>
        <v>514</v>
      </c>
      <c r="M542" s="9">
        <f t="shared" si="43"/>
        <v>30739</v>
      </c>
      <c r="N542" s="9">
        <f t="shared" si="43"/>
        <v>30186</v>
      </c>
      <c r="O542" s="9">
        <f t="shared" si="44"/>
        <v>60925</v>
      </c>
      <c r="P542" s="9">
        <v>22139</v>
      </c>
      <c r="Q542" s="9">
        <v>29915</v>
      </c>
      <c r="R542" s="9">
        <v>29540</v>
      </c>
      <c r="S542" s="9">
        <v>59455</v>
      </c>
      <c r="T542" s="9">
        <v>20597</v>
      </c>
      <c r="U542" s="9" t="s">
        <v>35</v>
      </c>
    </row>
    <row r="543" spans="1:22">
      <c r="A543" s="7">
        <v>39355</v>
      </c>
      <c r="B543" s="9">
        <v>19</v>
      </c>
      <c r="C543" s="9">
        <v>10</v>
      </c>
      <c r="D543" s="6">
        <v>19</v>
      </c>
      <c r="E543" s="9">
        <v>30534</v>
      </c>
      <c r="F543" s="9">
        <v>29850</v>
      </c>
      <c r="G543" s="9">
        <f t="shared" si="45"/>
        <v>60384</v>
      </c>
      <c r="H543" s="9">
        <v>48506</v>
      </c>
      <c r="I543" s="9">
        <v>10642</v>
      </c>
      <c r="J543" s="9">
        <v>196</v>
      </c>
      <c r="K543" s="9">
        <v>326</v>
      </c>
      <c r="L543" s="9">
        <f t="shared" si="46"/>
        <v>522</v>
      </c>
      <c r="M543" s="9">
        <f t="shared" si="43"/>
        <v>30730</v>
      </c>
      <c r="N543" s="9">
        <f t="shared" si="43"/>
        <v>30176</v>
      </c>
      <c r="O543" s="9">
        <f t="shared" si="44"/>
        <v>60906</v>
      </c>
      <c r="P543" s="9">
        <v>22165</v>
      </c>
      <c r="Q543" s="9">
        <v>29906</v>
      </c>
      <c r="R543" s="9">
        <v>29530</v>
      </c>
      <c r="S543" s="9">
        <v>59436</v>
      </c>
      <c r="T543" s="9">
        <v>20623</v>
      </c>
      <c r="U543" s="9" t="s">
        <v>35</v>
      </c>
    </row>
    <row r="544" spans="1:22">
      <c r="A544" s="7">
        <v>39386</v>
      </c>
      <c r="B544" s="9">
        <v>19</v>
      </c>
      <c r="C544" s="9">
        <v>11</v>
      </c>
      <c r="D544" s="6">
        <v>19</v>
      </c>
      <c r="E544" s="9">
        <v>30526</v>
      </c>
      <c r="F544" s="9">
        <v>29860</v>
      </c>
      <c r="G544" s="9">
        <f t="shared" si="45"/>
        <v>60386</v>
      </c>
      <c r="H544" s="9">
        <v>48501</v>
      </c>
      <c r="I544" s="9">
        <v>10677</v>
      </c>
      <c r="J544" s="9">
        <v>191</v>
      </c>
      <c r="K544" s="9">
        <v>329</v>
      </c>
      <c r="L544" s="9">
        <f t="shared" si="46"/>
        <v>520</v>
      </c>
      <c r="M544" s="9">
        <f t="shared" si="43"/>
        <v>30717</v>
      </c>
      <c r="N544" s="9">
        <f t="shared" si="43"/>
        <v>30189</v>
      </c>
      <c r="O544" s="9">
        <f t="shared" si="44"/>
        <v>60906</v>
      </c>
      <c r="P544" s="9">
        <v>22177</v>
      </c>
      <c r="Q544" s="9">
        <v>29893</v>
      </c>
      <c r="R544" s="9">
        <v>29543</v>
      </c>
      <c r="S544" s="9">
        <v>59436</v>
      </c>
      <c r="T544" s="9">
        <v>20635</v>
      </c>
      <c r="U544" s="9" t="s">
        <v>35</v>
      </c>
    </row>
    <row r="545" spans="1:22">
      <c r="A545" s="7">
        <v>39416</v>
      </c>
      <c r="B545" s="9">
        <v>19</v>
      </c>
      <c r="C545" s="9">
        <v>12</v>
      </c>
      <c r="D545" s="6">
        <v>19</v>
      </c>
      <c r="E545" s="9">
        <v>30525</v>
      </c>
      <c r="F545" s="9">
        <v>29846</v>
      </c>
      <c r="G545" s="9">
        <f t="shared" si="45"/>
        <v>60371</v>
      </c>
      <c r="H545" s="9">
        <v>48497</v>
      </c>
      <c r="I545" s="9">
        <v>10691</v>
      </c>
      <c r="J545" s="9">
        <v>189</v>
      </c>
      <c r="K545" s="9">
        <v>331</v>
      </c>
      <c r="L545" s="9">
        <f t="shared" si="46"/>
        <v>520</v>
      </c>
      <c r="M545" s="9">
        <f t="shared" si="43"/>
        <v>30714</v>
      </c>
      <c r="N545" s="9">
        <f t="shared" si="43"/>
        <v>30177</v>
      </c>
      <c r="O545" s="9">
        <f t="shared" si="44"/>
        <v>60891</v>
      </c>
      <c r="P545" s="9">
        <v>22199</v>
      </c>
      <c r="Q545" s="9">
        <v>29890</v>
      </c>
      <c r="R545" s="9">
        <v>29531</v>
      </c>
      <c r="S545" s="9">
        <v>59421</v>
      </c>
      <c r="T545" s="9">
        <v>20657</v>
      </c>
      <c r="U545" s="9" t="s">
        <v>35</v>
      </c>
    </row>
    <row r="546" spans="1:22">
      <c r="A546" s="7">
        <v>39447</v>
      </c>
      <c r="B546" s="9">
        <v>20</v>
      </c>
      <c r="C546" s="9">
        <v>1</v>
      </c>
      <c r="D546" s="6">
        <v>19</v>
      </c>
      <c r="E546" s="9">
        <v>30510</v>
      </c>
      <c r="F546" s="9">
        <v>29877</v>
      </c>
      <c r="G546" s="9">
        <f t="shared" si="45"/>
        <v>60387</v>
      </c>
      <c r="H546" s="9">
        <v>48524</v>
      </c>
      <c r="I546" s="9">
        <v>10717</v>
      </c>
      <c r="J546" s="9">
        <v>187</v>
      </c>
      <c r="K546" s="9">
        <v>339</v>
      </c>
      <c r="L546" s="9">
        <f t="shared" si="46"/>
        <v>526</v>
      </c>
      <c r="M546" s="9">
        <f t="shared" si="43"/>
        <v>30697</v>
      </c>
      <c r="N546" s="9">
        <f t="shared" si="43"/>
        <v>30216</v>
      </c>
      <c r="O546" s="9">
        <f t="shared" si="44"/>
        <v>60913</v>
      </c>
      <c r="P546" s="9">
        <v>22227</v>
      </c>
      <c r="Q546" s="9">
        <v>29873</v>
      </c>
      <c r="R546" s="9">
        <v>29570</v>
      </c>
      <c r="S546" s="9">
        <v>59443</v>
      </c>
      <c r="T546" s="9">
        <v>20685</v>
      </c>
      <c r="U546" s="9" t="s">
        <v>35</v>
      </c>
    </row>
    <row r="547" spans="1:22">
      <c r="A547" s="7">
        <v>39478</v>
      </c>
      <c r="B547" s="9">
        <v>20</v>
      </c>
      <c r="C547" s="9">
        <v>2</v>
      </c>
      <c r="D547" s="6">
        <v>19</v>
      </c>
      <c r="E547" s="9">
        <v>30519</v>
      </c>
      <c r="F547" s="9">
        <v>29893</v>
      </c>
      <c r="G547" s="9">
        <f t="shared" si="45"/>
        <v>60412</v>
      </c>
      <c r="H547" s="9">
        <v>48537</v>
      </c>
      <c r="I547" s="9">
        <v>10776</v>
      </c>
      <c r="J547" s="9">
        <v>190</v>
      </c>
      <c r="K547" s="9">
        <v>337</v>
      </c>
      <c r="L547" s="9">
        <f t="shared" si="46"/>
        <v>527</v>
      </c>
      <c r="M547" s="9">
        <f t="shared" si="43"/>
        <v>30709</v>
      </c>
      <c r="N547" s="9">
        <f t="shared" si="43"/>
        <v>30230</v>
      </c>
      <c r="O547" s="9">
        <f t="shared" si="44"/>
        <v>60939</v>
      </c>
      <c r="P547" s="9">
        <v>23116</v>
      </c>
      <c r="Q547" s="9">
        <v>29885</v>
      </c>
      <c r="R547" s="9">
        <v>29584</v>
      </c>
      <c r="S547" s="9">
        <v>59469</v>
      </c>
      <c r="T547" s="9">
        <v>21574</v>
      </c>
      <c r="U547" s="9" t="s">
        <v>35</v>
      </c>
      <c r="V547" s="9" t="s">
        <v>48</v>
      </c>
    </row>
    <row r="548" spans="1:22">
      <c r="A548" s="7">
        <v>39507</v>
      </c>
      <c r="B548" s="9">
        <v>20</v>
      </c>
      <c r="C548" s="9">
        <v>3</v>
      </c>
      <c r="D548" s="6">
        <v>19</v>
      </c>
      <c r="E548" s="9">
        <v>30531</v>
      </c>
      <c r="F548" s="9">
        <v>29939</v>
      </c>
      <c r="G548" s="9">
        <f t="shared" si="45"/>
        <v>60470</v>
      </c>
      <c r="H548" s="9">
        <v>48578</v>
      </c>
      <c r="I548" s="9">
        <v>10824</v>
      </c>
      <c r="J548" s="9">
        <v>189</v>
      </c>
      <c r="K548" s="9">
        <v>331</v>
      </c>
      <c r="L548" s="9">
        <f t="shared" si="46"/>
        <v>520</v>
      </c>
      <c r="M548" s="9">
        <f t="shared" si="43"/>
        <v>30720</v>
      </c>
      <c r="N548" s="9">
        <f t="shared" si="43"/>
        <v>30270</v>
      </c>
      <c r="O548" s="9">
        <f t="shared" si="44"/>
        <v>60990</v>
      </c>
      <c r="P548" s="9">
        <v>23137</v>
      </c>
      <c r="Q548" s="9">
        <v>29896</v>
      </c>
      <c r="R548" s="9">
        <v>29624</v>
      </c>
      <c r="S548" s="9">
        <v>59520</v>
      </c>
      <c r="T548" s="9">
        <v>21595</v>
      </c>
      <c r="U548" s="9" t="s">
        <v>35</v>
      </c>
    </row>
    <row r="549" spans="1:22">
      <c r="A549" s="7">
        <v>39538</v>
      </c>
      <c r="B549" s="9">
        <v>20</v>
      </c>
      <c r="C549" s="9">
        <v>4</v>
      </c>
      <c r="D549" s="6">
        <v>20</v>
      </c>
      <c r="E549" s="9">
        <v>30486</v>
      </c>
      <c r="F549" s="9">
        <v>29905</v>
      </c>
      <c r="G549" s="9">
        <f t="shared" si="45"/>
        <v>60391</v>
      </c>
      <c r="H549" s="9">
        <v>48542</v>
      </c>
      <c r="I549" s="9">
        <v>10894</v>
      </c>
      <c r="J549" s="9">
        <v>198</v>
      </c>
      <c r="K549" s="9">
        <v>334</v>
      </c>
      <c r="L549" s="9">
        <f t="shared" si="46"/>
        <v>532</v>
      </c>
      <c r="M549" s="9">
        <f t="shared" si="43"/>
        <v>30684</v>
      </c>
      <c r="N549" s="9">
        <f t="shared" si="43"/>
        <v>30239</v>
      </c>
      <c r="O549" s="9">
        <f t="shared" si="44"/>
        <v>60923</v>
      </c>
      <c r="P549" s="9">
        <v>23170</v>
      </c>
      <c r="Q549" s="9">
        <v>29860</v>
      </c>
      <c r="R549" s="9">
        <v>29593</v>
      </c>
      <c r="S549" s="9">
        <v>59453</v>
      </c>
      <c r="T549" s="9">
        <v>21628</v>
      </c>
      <c r="U549" s="9" t="s">
        <v>35</v>
      </c>
    </row>
    <row r="550" spans="1:22">
      <c r="A550" s="7">
        <v>39568</v>
      </c>
      <c r="B550" s="9">
        <v>20</v>
      </c>
      <c r="C550" s="9">
        <v>5</v>
      </c>
      <c r="D550" s="6">
        <v>20</v>
      </c>
      <c r="E550" s="9">
        <v>30477</v>
      </c>
      <c r="F550" s="9">
        <v>29891</v>
      </c>
      <c r="G550" s="9">
        <f t="shared" si="45"/>
        <v>60368</v>
      </c>
      <c r="H550" s="9">
        <v>48559</v>
      </c>
      <c r="I550" s="9">
        <v>10947</v>
      </c>
      <c r="J550" s="9">
        <v>199</v>
      </c>
      <c r="K550" s="9">
        <v>333</v>
      </c>
      <c r="L550" s="9">
        <f t="shared" si="46"/>
        <v>532</v>
      </c>
      <c r="M550" s="9">
        <f t="shared" si="43"/>
        <v>30676</v>
      </c>
      <c r="N550" s="9">
        <f t="shared" si="43"/>
        <v>30224</v>
      </c>
      <c r="O550" s="9">
        <f t="shared" si="44"/>
        <v>60900</v>
      </c>
      <c r="P550" s="9">
        <v>23228</v>
      </c>
      <c r="Q550" s="9">
        <v>29852</v>
      </c>
      <c r="R550" s="9">
        <v>29578</v>
      </c>
      <c r="S550" s="9">
        <v>59430</v>
      </c>
      <c r="T550" s="9">
        <v>21686</v>
      </c>
      <c r="U550" s="9" t="s">
        <v>35</v>
      </c>
    </row>
    <row r="551" spans="1:22">
      <c r="A551" s="7">
        <v>39599</v>
      </c>
      <c r="B551" s="9">
        <v>20</v>
      </c>
      <c r="C551" s="9">
        <v>6</v>
      </c>
      <c r="D551" s="6">
        <v>20</v>
      </c>
      <c r="E551" s="9">
        <v>30513</v>
      </c>
      <c r="F551" s="9">
        <v>29903</v>
      </c>
      <c r="G551" s="9">
        <f t="shared" si="45"/>
        <v>60416</v>
      </c>
      <c r="H551" s="9">
        <v>48591</v>
      </c>
      <c r="I551" s="9">
        <v>10979</v>
      </c>
      <c r="J551" s="9">
        <v>194</v>
      </c>
      <c r="K551" s="9">
        <v>333</v>
      </c>
      <c r="L551" s="9">
        <f t="shared" si="46"/>
        <v>527</v>
      </c>
      <c r="M551" s="9">
        <f t="shared" si="43"/>
        <v>30707</v>
      </c>
      <c r="N551" s="9">
        <f t="shared" si="43"/>
        <v>30236</v>
      </c>
      <c r="O551" s="9">
        <f t="shared" si="44"/>
        <v>60943</v>
      </c>
      <c r="P551" s="9">
        <v>23263</v>
      </c>
      <c r="Q551" s="9">
        <v>29883</v>
      </c>
      <c r="R551" s="9">
        <v>29590</v>
      </c>
      <c r="S551" s="9">
        <v>59473</v>
      </c>
      <c r="T551" s="9">
        <v>21721</v>
      </c>
      <c r="U551" s="9" t="s">
        <v>35</v>
      </c>
    </row>
    <row r="552" spans="1:22">
      <c r="A552" s="7">
        <v>39629</v>
      </c>
      <c r="B552" s="9">
        <v>20</v>
      </c>
      <c r="C552" s="9">
        <v>7</v>
      </c>
      <c r="D552" s="6">
        <v>20</v>
      </c>
      <c r="E552" s="9">
        <v>30556</v>
      </c>
      <c r="F552" s="9">
        <v>29900</v>
      </c>
      <c r="G552" s="9">
        <f t="shared" si="45"/>
        <v>60456</v>
      </c>
      <c r="H552" s="9">
        <v>48625</v>
      </c>
      <c r="I552" s="9">
        <v>11009</v>
      </c>
      <c r="J552" s="9">
        <v>192</v>
      </c>
      <c r="K552" s="9">
        <v>339</v>
      </c>
      <c r="L552" s="9">
        <f t="shared" si="46"/>
        <v>531</v>
      </c>
      <c r="M552" s="9">
        <f t="shared" si="43"/>
        <v>30748</v>
      </c>
      <c r="N552" s="9">
        <f t="shared" si="43"/>
        <v>30239</v>
      </c>
      <c r="O552" s="9">
        <f t="shared" si="44"/>
        <v>60987</v>
      </c>
      <c r="P552" s="9">
        <v>23304</v>
      </c>
      <c r="Q552" s="9">
        <v>29924</v>
      </c>
      <c r="R552" s="9">
        <v>29593</v>
      </c>
      <c r="S552" s="9">
        <v>59517</v>
      </c>
      <c r="T552" s="9">
        <v>21762</v>
      </c>
      <c r="U552" s="9" t="s">
        <v>35</v>
      </c>
    </row>
    <row r="553" spans="1:22">
      <c r="A553" s="7">
        <v>39660</v>
      </c>
      <c r="B553" s="9">
        <v>20</v>
      </c>
      <c r="C553" s="9">
        <v>8</v>
      </c>
      <c r="D553" s="6">
        <v>20</v>
      </c>
      <c r="E553" s="9">
        <v>30580</v>
      </c>
      <c r="F553" s="9">
        <v>29912</v>
      </c>
      <c r="G553" s="9">
        <f t="shared" si="45"/>
        <v>60492</v>
      </c>
      <c r="H553" s="9">
        <v>48657</v>
      </c>
      <c r="I553" s="9">
        <v>11048</v>
      </c>
      <c r="J553" s="9">
        <v>194</v>
      </c>
      <c r="K553" s="9">
        <v>333</v>
      </c>
      <c r="L553" s="9">
        <f t="shared" si="46"/>
        <v>527</v>
      </c>
      <c r="M553" s="9">
        <f t="shared" si="43"/>
        <v>30774</v>
      </c>
      <c r="N553" s="9">
        <f t="shared" si="43"/>
        <v>30245</v>
      </c>
      <c r="O553" s="9">
        <f t="shared" si="44"/>
        <v>61019</v>
      </c>
      <c r="P553" s="9">
        <v>23324</v>
      </c>
      <c r="Q553" s="9">
        <v>29950</v>
      </c>
      <c r="R553" s="9">
        <v>29599</v>
      </c>
      <c r="S553" s="9">
        <v>59549</v>
      </c>
      <c r="T553" s="9">
        <v>21782</v>
      </c>
      <c r="U553" s="9" t="s">
        <v>35</v>
      </c>
      <c r="V553" s="9" t="s">
        <v>43</v>
      </c>
    </row>
    <row r="554" spans="1:22">
      <c r="A554" s="7">
        <v>39691</v>
      </c>
      <c r="B554" s="9">
        <v>20</v>
      </c>
      <c r="C554" s="9">
        <v>9</v>
      </c>
      <c r="D554" s="6">
        <v>20</v>
      </c>
      <c r="E554" s="9">
        <v>30582</v>
      </c>
      <c r="F554" s="9">
        <v>29888</v>
      </c>
      <c r="G554" s="9">
        <f t="shared" si="45"/>
        <v>60470</v>
      </c>
      <c r="H554" s="9">
        <v>48668</v>
      </c>
      <c r="I554" s="9">
        <v>11097</v>
      </c>
      <c r="J554" s="9">
        <v>192</v>
      </c>
      <c r="K554" s="9">
        <v>335</v>
      </c>
      <c r="L554" s="9">
        <f t="shared" si="46"/>
        <v>527</v>
      </c>
      <c r="M554" s="9">
        <f t="shared" si="43"/>
        <v>30774</v>
      </c>
      <c r="N554" s="9">
        <f t="shared" si="43"/>
        <v>30223</v>
      </c>
      <c r="O554" s="9">
        <f t="shared" si="44"/>
        <v>60997</v>
      </c>
      <c r="P554" s="9">
        <v>23329</v>
      </c>
      <c r="Q554" s="9">
        <v>29950</v>
      </c>
      <c r="R554" s="9">
        <v>29577</v>
      </c>
      <c r="S554" s="9">
        <v>59527</v>
      </c>
      <c r="T554" s="9">
        <v>21787</v>
      </c>
      <c r="U554" s="9" t="s">
        <v>35</v>
      </c>
    </row>
    <row r="555" spans="1:22">
      <c r="A555" s="7">
        <v>39721</v>
      </c>
      <c r="B555" s="9">
        <v>20</v>
      </c>
      <c r="C555" s="9">
        <v>10</v>
      </c>
      <c r="D555" s="6">
        <v>20</v>
      </c>
      <c r="E555" s="9">
        <v>30579</v>
      </c>
      <c r="F555" s="9">
        <v>29883</v>
      </c>
      <c r="G555" s="9">
        <f t="shared" si="45"/>
        <v>60462</v>
      </c>
      <c r="H555" s="9">
        <v>48659</v>
      </c>
      <c r="I555" s="9">
        <v>11151</v>
      </c>
      <c r="J555" s="9">
        <v>197</v>
      </c>
      <c r="K555" s="9">
        <v>340</v>
      </c>
      <c r="L555" s="9">
        <f t="shared" si="46"/>
        <v>537</v>
      </c>
      <c r="M555" s="9">
        <f t="shared" si="43"/>
        <v>30776</v>
      </c>
      <c r="N555" s="9">
        <f t="shared" si="43"/>
        <v>30223</v>
      </c>
      <c r="O555" s="9">
        <f t="shared" si="44"/>
        <v>60999</v>
      </c>
      <c r="P555" s="9">
        <v>23348</v>
      </c>
      <c r="Q555" s="9">
        <v>29952</v>
      </c>
      <c r="R555" s="9">
        <v>29577</v>
      </c>
      <c r="S555" s="9">
        <v>59529</v>
      </c>
      <c r="T555" s="9">
        <v>21806</v>
      </c>
      <c r="U555" s="9" t="s">
        <v>35</v>
      </c>
    </row>
    <row r="556" spans="1:22">
      <c r="A556" s="7">
        <v>39752</v>
      </c>
      <c r="B556" s="9">
        <v>20</v>
      </c>
      <c r="C556" s="9">
        <v>11</v>
      </c>
      <c r="D556" s="6">
        <v>20</v>
      </c>
      <c r="E556" s="9">
        <v>30607</v>
      </c>
      <c r="F556" s="9">
        <v>29908</v>
      </c>
      <c r="G556" s="9">
        <f t="shared" si="45"/>
        <v>60515</v>
      </c>
      <c r="H556" s="9">
        <v>48711</v>
      </c>
      <c r="I556" s="9">
        <v>11211</v>
      </c>
      <c r="J556" s="9">
        <v>200</v>
      </c>
      <c r="K556" s="9">
        <v>344</v>
      </c>
      <c r="L556" s="9">
        <f t="shared" si="46"/>
        <v>544</v>
      </c>
      <c r="M556" s="9">
        <f t="shared" si="43"/>
        <v>30807</v>
      </c>
      <c r="N556" s="9">
        <f t="shared" si="43"/>
        <v>30252</v>
      </c>
      <c r="O556" s="9">
        <f t="shared" si="44"/>
        <v>61059</v>
      </c>
      <c r="P556" s="9">
        <v>23375</v>
      </c>
      <c r="Q556" s="9">
        <v>29983</v>
      </c>
      <c r="R556" s="9">
        <v>29606</v>
      </c>
      <c r="S556" s="9">
        <v>59589</v>
      </c>
      <c r="T556" s="9">
        <v>21833</v>
      </c>
      <c r="U556" s="9" t="s">
        <v>35</v>
      </c>
    </row>
    <row r="557" spans="1:22">
      <c r="A557" s="7">
        <v>39782</v>
      </c>
      <c r="B557" s="9">
        <v>20</v>
      </c>
      <c r="C557" s="9">
        <v>12</v>
      </c>
      <c r="D557" s="6">
        <v>20</v>
      </c>
      <c r="E557" s="9">
        <v>30601</v>
      </c>
      <c r="F557" s="9">
        <v>29900</v>
      </c>
      <c r="G557" s="9">
        <f t="shared" si="45"/>
        <v>60501</v>
      </c>
      <c r="H557" s="9">
        <v>48708</v>
      </c>
      <c r="I557" s="9">
        <v>11274</v>
      </c>
      <c r="J557" s="9">
        <v>201</v>
      </c>
      <c r="K557" s="9">
        <v>341</v>
      </c>
      <c r="L557" s="9">
        <f t="shared" si="46"/>
        <v>542</v>
      </c>
      <c r="M557" s="9">
        <f t="shared" si="43"/>
        <v>30802</v>
      </c>
      <c r="N557" s="9">
        <f t="shared" si="43"/>
        <v>30241</v>
      </c>
      <c r="O557" s="9">
        <f t="shared" si="44"/>
        <v>61043</v>
      </c>
      <c r="P557" s="9">
        <v>23365</v>
      </c>
      <c r="Q557" s="9">
        <v>29978</v>
      </c>
      <c r="R557" s="9">
        <v>29595</v>
      </c>
      <c r="S557" s="9">
        <v>59573</v>
      </c>
      <c r="T557" s="9">
        <v>21823</v>
      </c>
      <c r="U557" s="9" t="s">
        <v>35</v>
      </c>
    </row>
    <row r="558" spans="1:22">
      <c r="A558" s="7">
        <v>39813</v>
      </c>
      <c r="B558" s="9">
        <v>21</v>
      </c>
      <c r="C558" s="9">
        <v>1</v>
      </c>
      <c r="D558" s="6">
        <v>20</v>
      </c>
      <c r="E558" s="9">
        <v>30653</v>
      </c>
      <c r="F558" s="9">
        <v>29924</v>
      </c>
      <c r="G558" s="9">
        <f t="shared" si="45"/>
        <v>60577</v>
      </c>
      <c r="H558" s="9">
        <v>48785</v>
      </c>
      <c r="I558" s="9">
        <v>11309</v>
      </c>
      <c r="J558" s="9">
        <v>199</v>
      </c>
      <c r="K558" s="9">
        <v>334</v>
      </c>
      <c r="L558" s="9">
        <f t="shared" si="46"/>
        <v>533</v>
      </c>
      <c r="M558" s="9">
        <f t="shared" si="43"/>
        <v>30852</v>
      </c>
      <c r="N558" s="9">
        <f t="shared" si="43"/>
        <v>30258</v>
      </c>
      <c r="O558" s="9">
        <f t="shared" si="44"/>
        <v>61110</v>
      </c>
      <c r="P558" s="9">
        <v>23397</v>
      </c>
      <c r="Q558" s="9">
        <v>30028</v>
      </c>
      <c r="R558" s="9">
        <v>29612</v>
      </c>
      <c r="S558" s="9">
        <v>59640</v>
      </c>
      <c r="T558" s="9">
        <v>21855</v>
      </c>
      <c r="U558" s="9" t="s">
        <v>35</v>
      </c>
    </row>
    <row r="559" spans="1:22">
      <c r="A559" s="7">
        <v>39844</v>
      </c>
      <c r="B559" s="9">
        <v>21</v>
      </c>
      <c r="C559" s="9">
        <v>2</v>
      </c>
      <c r="D559" s="6">
        <v>20</v>
      </c>
      <c r="E559" s="9">
        <v>30660</v>
      </c>
      <c r="F559" s="9">
        <v>29945</v>
      </c>
      <c r="G559" s="9">
        <f t="shared" si="45"/>
        <v>60605</v>
      </c>
      <c r="H559" s="9">
        <v>48817</v>
      </c>
      <c r="I559" s="9">
        <v>11372</v>
      </c>
      <c r="J559" s="9">
        <v>197</v>
      </c>
      <c r="K559" s="9">
        <v>329</v>
      </c>
      <c r="L559" s="9">
        <f t="shared" si="46"/>
        <v>526</v>
      </c>
      <c r="M559" s="9">
        <f t="shared" si="43"/>
        <v>30857</v>
      </c>
      <c r="N559" s="9">
        <f t="shared" si="43"/>
        <v>30274</v>
      </c>
      <c r="O559" s="9">
        <f t="shared" si="44"/>
        <v>61131</v>
      </c>
      <c r="P559" s="9">
        <v>23417</v>
      </c>
      <c r="Q559" s="9">
        <v>30033</v>
      </c>
      <c r="R559" s="9">
        <v>29628</v>
      </c>
      <c r="S559" s="9">
        <v>59661</v>
      </c>
      <c r="T559" s="9">
        <v>21875</v>
      </c>
      <c r="U559" s="9" t="s">
        <v>35</v>
      </c>
    </row>
    <row r="560" spans="1:22">
      <c r="A560" s="7">
        <v>39872</v>
      </c>
      <c r="B560" s="9">
        <v>21</v>
      </c>
      <c r="C560" s="9">
        <v>3</v>
      </c>
      <c r="D560" s="6">
        <v>20</v>
      </c>
      <c r="E560" s="9">
        <v>30644</v>
      </c>
      <c r="F560" s="9">
        <v>29957</v>
      </c>
      <c r="G560" s="9">
        <f t="shared" si="45"/>
        <v>60601</v>
      </c>
      <c r="H560" s="9">
        <v>48832</v>
      </c>
      <c r="I560" s="9">
        <v>11427</v>
      </c>
      <c r="J560" s="9">
        <v>189</v>
      </c>
      <c r="K560" s="9">
        <v>302</v>
      </c>
      <c r="L560" s="9">
        <f t="shared" si="46"/>
        <v>491</v>
      </c>
      <c r="M560" s="9">
        <f t="shared" si="43"/>
        <v>30833</v>
      </c>
      <c r="N560" s="9">
        <f t="shared" si="43"/>
        <v>30259</v>
      </c>
      <c r="O560" s="9">
        <f t="shared" si="44"/>
        <v>61092</v>
      </c>
      <c r="P560" s="9">
        <v>23410</v>
      </c>
      <c r="Q560" s="9">
        <v>30009</v>
      </c>
      <c r="R560" s="9">
        <v>29613</v>
      </c>
      <c r="S560" s="9">
        <v>59622</v>
      </c>
      <c r="T560" s="9">
        <v>21868</v>
      </c>
      <c r="U560" s="9" t="s">
        <v>35</v>
      </c>
    </row>
    <row r="561" spans="1:21">
      <c r="A561" s="7">
        <v>39903</v>
      </c>
      <c r="B561" s="9">
        <v>21</v>
      </c>
      <c r="C561" s="9">
        <v>4</v>
      </c>
      <c r="D561" s="6">
        <v>21</v>
      </c>
      <c r="E561" s="9">
        <v>30581</v>
      </c>
      <c r="F561" s="9">
        <v>29933</v>
      </c>
      <c r="G561" s="9">
        <f t="shared" si="45"/>
        <v>60514</v>
      </c>
      <c r="H561" s="9">
        <v>48750</v>
      </c>
      <c r="I561" s="9">
        <v>11481</v>
      </c>
      <c r="J561" s="9">
        <v>192</v>
      </c>
      <c r="K561" s="9">
        <v>304</v>
      </c>
      <c r="L561" s="9">
        <f t="shared" si="46"/>
        <v>496</v>
      </c>
      <c r="M561" s="9">
        <f t="shared" si="43"/>
        <v>30773</v>
      </c>
      <c r="N561" s="9">
        <f t="shared" si="43"/>
        <v>30237</v>
      </c>
      <c r="O561" s="9">
        <f t="shared" si="44"/>
        <v>61010</v>
      </c>
      <c r="P561" s="9">
        <v>23419</v>
      </c>
      <c r="Q561" s="9">
        <v>29949</v>
      </c>
      <c r="R561" s="9">
        <v>29591</v>
      </c>
      <c r="S561" s="9">
        <v>59540</v>
      </c>
      <c r="T561" s="9">
        <v>21877</v>
      </c>
      <c r="U561" s="9" t="s">
        <v>35</v>
      </c>
    </row>
    <row r="562" spans="1:21">
      <c r="A562" s="7">
        <v>39933</v>
      </c>
      <c r="B562" s="9">
        <v>21</v>
      </c>
      <c r="C562" s="9">
        <v>5</v>
      </c>
      <c r="D562" s="6">
        <v>21</v>
      </c>
      <c r="E562" s="9">
        <v>30579</v>
      </c>
      <c r="F562" s="9">
        <v>29916</v>
      </c>
      <c r="G562" s="9">
        <f t="shared" si="45"/>
        <v>60495</v>
      </c>
      <c r="H562" s="9">
        <v>48779</v>
      </c>
      <c r="I562" s="9">
        <v>11525</v>
      </c>
      <c r="J562" s="9">
        <v>195</v>
      </c>
      <c r="K562" s="9">
        <v>307</v>
      </c>
      <c r="L562" s="9">
        <f t="shared" si="46"/>
        <v>502</v>
      </c>
      <c r="M562" s="9">
        <f t="shared" si="43"/>
        <v>30774</v>
      </c>
      <c r="N562" s="9">
        <f t="shared" si="43"/>
        <v>30223</v>
      </c>
      <c r="O562" s="9">
        <f t="shared" si="44"/>
        <v>60997</v>
      </c>
      <c r="P562" s="9">
        <v>23476</v>
      </c>
      <c r="Q562" s="9">
        <v>29950</v>
      </c>
      <c r="R562" s="9">
        <v>29577</v>
      </c>
      <c r="S562" s="9">
        <v>59527</v>
      </c>
      <c r="T562" s="9">
        <v>21934</v>
      </c>
      <c r="U562" s="9" t="s">
        <v>35</v>
      </c>
    </row>
    <row r="563" spans="1:21">
      <c r="A563" s="7">
        <v>39964</v>
      </c>
      <c r="B563" s="9">
        <v>21</v>
      </c>
      <c r="C563" s="9">
        <v>6</v>
      </c>
      <c r="D563" s="6">
        <v>21</v>
      </c>
      <c r="E563" s="9">
        <v>30622</v>
      </c>
      <c r="F563" s="9">
        <v>29917</v>
      </c>
      <c r="G563" s="9">
        <f t="shared" si="45"/>
        <v>60539</v>
      </c>
      <c r="H563" s="9">
        <v>48831</v>
      </c>
      <c r="I563" s="9">
        <v>11574</v>
      </c>
      <c r="J563" s="9">
        <v>193</v>
      </c>
      <c r="K563" s="9">
        <v>306</v>
      </c>
      <c r="L563" s="9">
        <f t="shared" si="46"/>
        <v>499</v>
      </c>
      <c r="M563" s="9">
        <f t="shared" si="43"/>
        <v>30815</v>
      </c>
      <c r="N563" s="9">
        <f t="shared" si="43"/>
        <v>30223</v>
      </c>
      <c r="O563" s="9">
        <f t="shared" si="44"/>
        <v>61038</v>
      </c>
      <c r="P563" s="9">
        <v>23528</v>
      </c>
      <c r="Q563" s="9">
        <v>29991</v>
      </c>
      <c r="R563" s="9">
        <v>29577</v>
      </c>
      <c r="S563" s="9">
        <v>59568</v>
      </c>
      <c r="T563" s="9">
        <v>21986</v>
      </c>
      <c r="U563" s="9" t="s">
        <v>35</v>
      </c>
    </row>
    <row r="564" spans="1:21">
      <c r="A564" s="7">
        <v>39994</v>
      </c>
      <c r="B564" s="9">
        <v>21</v>
      </c>
      <c r="C564" s="9">
        <v>7</v>
      </c>
      <c r="D564" s="6">
        <v>21</v>
      </c>
      <c r="E564" s="9">
        <v>30636</v>
      </c>
      <c r="F564" s="9">
        <v>29922</v>
      </c>
      <c r="G564" s="9">
        <f t="shared" si="45"/>
        <v>60558</v>
      </c>
      <c r="H564" s="9">
        <v>48838</v>
      </c>
      <c r="I564" s="9">
        <v>11583</v>
      </c>
      <c r="J564" s="9">
        <v>198</v>
      </c>
      <c r="K564" s="9">
        <v>305</v>
      </c>
      <c r="L564" s="9">
        <f t="shared" si="46"/>
        <v>503</v>
      </c>
      <c r="M564" s="9">
        <f t="shared" si="43"/>
        <v>30834</v>
      </c>
      <c r="N564" s="9">
        <f t="shared" si="43"/>
        <v>30227</v>
      </c>
      <c r="O564" s="9">
        <f t="shared" si="44"/>
        <v>61061</v>
      </c>
      <c r="P564" s="9">
        <v>23536</v>
      </c>
      <c r="Q564" s="9">
        <v>30010</v>
      </c>
      <c r="R564" s="9">
        <v>29581</v>
      </c>
      <c r="S564" s="9">
        <v>59591</v>
      </c>
      <c r="T564" s="9">
        <v>21994</v>
      </c>
      <c r="U564" s="9" t="s">
        <v>35</v>
      </c>
    </row>
    <row r="565" spans="1:21">
      <c r="A565" s="7">
        <v>40025</v>
      </c>
      <c r="B565" s="9">
        <v>21</v>
      </c>
      <c r="C565" s="9">
        <v>8</v>
      </c>
      <c r="D565" s="6">
        <v>21</v>
      </c>
      <c r="E565" s="9">
        <v>30637</v>
      </c>
      <c r="F565" s="9">
        <v>29935</v>
      </c>
      <c r="G565" s="9">
        <f t="shared" si="45"/>
        <v>60572</v>
      </c>
      <c r="H565" s="9">
        <v>48861</v>
      </c>
      <c r="I565" s="9">
        <v>11621</v>
      </c>
      <c r="J565" s="9">
        <v>197</v>
      </c>
      <c r="K565" s="9">
        <v>307</v>
      </c>
      <c r="L565" s="9">
        <f t="shared" si="46"/>
        <v>504</v>
      </c>
      <c r="M565" s="9">
        <f t="shared" si="43"/>
        <v>30834</v>
      </c>
      <c r="N565" s="9">
        <f t="shared" si="43"/>
        <v>30242</v>
      </c>
      <c r="O565" s="9">
        <f t="shared" si="44"/>
        <v>61076</v>
      </c>
      <c r="P565" s="9">
        <v>23551</v>
      </c>
      <c r="Q565" s="9">
        <v>30010</v>
      </c>
      <c r="R565" s="9">
        <v>29596</v>
      </c>
      <c r="S565" s="9">
        <v>59606</v>
      </c>
      <c r="T565" s="9">
        <v>22009</v>
      </c>
      <c r="U565" s="9" t="s">
        <v>35</v>
      </c>
    </row>
    <row r="566" spans="1:21">
      <c r="A566" s="7">
        <v>40056</v>
      </c>
      <c r="B566" s="9">
        <v>21</v>
      </c>
      <c r="C566" s="9">
        <v>9</v>
      </c>
      <c r="D566" s="6">
        <v>21</v>
      </c>
      <c r="E566" s="9">
        <v>30665</v>
      </c>
      <c r="F566" s="9">
        <v>29974</v>
      </c>
      <c r="G566" s="9">
        <f t="shared" si="45"/>
        <v>60639</v>
      </c>
      <c r="H566" s="9">
        <v>48931</v>
      </c>
      <c r="I566" s="9">
        <v>11666</v>
      </c>
      <c r="J566" s="9">
        <v>198</v>
      </c>
      <c r="K566" s="9">
        <v>305</v>
      </c>
      <c r="L566" s="9">
        <f t="shared" si="46"/>
        <v>503</v>
      </c>
      <c r="M566" s="9">
        <f t="shared" si="43"/>
        <v>30863</v>
      </c>
      <c r="N566" s="9">
        <f t="shared" si="43"/>
        <v>30279</v>
      </c>
      <c r="O566" s="9">
        <f t="shared" si="44"/>
        <v>61142</v>
      </c>
      <c r="P566" s="9">
        <v>23598</v>
      </c>
      <c r="Q566" s="9">
        <v>30039</v>
      </c>
      <c r="R566" s="9">
        <v>29633</v>
      </c>
      <c r="S566" s="9">
        <v>59672</v>
      </c>
      <c r="T566" s="9">
        <v>22056</v>
      </c>
      <c r="U566" s="9" t="s">
        <v>35</v>
      </c>
    </row>
    <row r="567" spans="1:21">
      <c r="A567" s="7">
        <v>40086</v>
      </c>
      <c r="B567" s="9">
        <v>21</v>
      </c>
      <c r="C567" s="9">
        <v>10</v>
      </c>
      <c r="D567" s="6">
        <v>21</v>
      </c>
      <c r="E567" s="9">
        <v>30687</v>
      </c>
      <c r="F567" s="9">
        <v>29983</v>
      </c>
      <c r="G567" s="9">
        <f t="shared" si="45"/>
        <v>60670</v>
      </c>
      <c r="H567" s="9">
        <v>48985</v>
      </c>
      <c r="I567" s="9">
        <v>11711</v>
      </c>
      <c r="J567" s="9">
        <v>200</v>
      </c>
      <c r="K567" s="9">
        <v>306</v>
      </c>
      <c r="L567" s="9">
        <f t="shared" si="46"/>
        <v>506</v>
      </c>
      <c r="M567" s="9">
        <f t="shared" ref="M567:N639" si="47">E567+J567</f>
        <v>30887</v>
      </c>
      <c r="N567" s="9">
        <f t="shared" si="47"/>
        <v>30289</v>
      </c>
      <c r="O567" s="9">
        <f t="shared" si="44"/>
        <v>61176</v>
      </c>
      <c r="P567" s="9">
        <v>23654</v>
      </c>
      <c r="Q567" s="9">
        <v>30063</v>
      </c>
      <c r="R567" s="9">
        <v>29643</v>
      </c>
      <c r="S567" s="9">
        <v>59706</v>
      </c>
      <c r="T567" s="9">
        <v>22112</v>
      </c>
      <c r="U567" s="9" t="s">
        <v>35</v>
      </c>
    </row>
    <row r="568" spans="1:21">
      <c r="A568" s="7">
        <v>40117</v>
      </c>
      <c r="B568" s="9">
        <v>21</v>
      </c>
      <c r="C568" s="9">
        <v>11</v>
      </c>
      <c r="D568" s="6">
        <v>21</v>
      </c>
      <c r="E568" s="9">
        <v>30727</v>
      </c>
      <c r="F568" s="9">
        <v>30030</v>
      </c>
      <c r="G568" s="9">
        <f t="shared" si="45"/>
        <v>60757</v>
      </c>
      <c r="H568" s="9">
        <v>49063</v>
      </c>
      <c r="I568" s="9">
        <v>11759</v>
      </c>
      <c r="J568" s="9">
        <v>210</v>
      </c>
      <c r="K568" s="9">
        <v>306</v>
      </c>
      <c r="L568" s="9">
        <f t="shared" si="46"/>
        <v>516</v>
      </c>
      <c r="M568" s="9">
        <f t="shared" si="47"/>
        <v>30937</v>
      </c>
      <c r="N568" s="9">
        <f t="shared" si="47"/>
        <v>30336</v>
      </c>
      <c r="O568" s="9">
        <f t="shared" si="44"/>
        <v>61273</v>
      </c>
      <c r="P568" s="9">
        <v>23706</v>
      </c>
      <c r="Q568" s="9">
        <v>30113</v>
      </c>
      <c r="R568" s="9">
        <v>29690</v>
      </c>
      <c r="S568" s="9">
        <v>59803</v>
      </c>
      <c r="T568" s="9">
        <v>22164</v>
      </c>
      <c r="U568" s="9" t="s">
        <v>35</v>
      </c>
    </row>
    <row r="569" spans="1:21">
      <c r="A569" s="7">
        <v>40147</v>
      </c>
      <c r="B569" s="9">
        <v>21</v>
      </c>
      <c r="C569" s="9">
        <v>12</v>
      </c>
      <c r="D569" s="6">
        <v>21</v>
      </c>
      <c r="E569" s="9">
        <v>30718</v>
      </c>
      <c r="F569" s="9">
        <v>30027</v>
      </c>
      <c r="G569" s="9">
        <f t="shared" si="45"/>
        <v>60745</v>
      </c>
      <c r="H569" s="9">
        <v>49047</v>
      </c>
      <c r="I569" s="9">
        <v>11770</v>
      </c>
      <c r="J569" s="9">
        <v>214</v>
      </c>
      <c r="K569" s="9">
        <v>310</v>
      </c>
      <c r="L569" s="9">
        <f t="shared" si="46"/>
        <v>524</v>
      </c>
      <c r="M569" s="9">
        <f t="shared" si="47"/>
        <v>30932</v>
      </c>
      <c r="N569" s="9">
        <f t="shared" si="47"/>
        <v>30337</v>
      </c>
      <c r="O569" s="9">
        <f t="shared" si="44"/>
        <v>61269</v>
      </c>
      <c r="P569" s="9">
        <v>23719</v>
      </c>
      <c r="Q569" s="9">
        <v>30108</v>
      </c>
      <c r="R569" s="9">
        <v>29691</v>
      </c>
      <c r="S569" s="9">
        <v>59799</v>
      </c>
      <c r="T569" s="9">
        <v>22177</v>
      </c>
      <c r="U569" s="9" t="s">
        <v>35</v>
      </c>
    </row>
    <row r="570" spans="1:21">
      <c r="A570" s="7">
        <v>40178</v>
      </c>
      <c r="B570" s="9">
        <v>22</v>
      </c>
      <c r="C570" s="9">
        <v>1</v>
      </c>
      <c r="D570" s="6">
        <v>21</v>
      </c>
      <c r="E570" s="9">
        <v>30729</v>
      </c>
      <c r="F570" s="9">
        <v>30042</v>
      </c>
      <c r="G570" s="9">
        <f t="shared" si="45"/>
        <v>60771</v>
      </c>
      <c r="H570" s="9">
        <v>49075</v>
      </c>
      <c r="I570" s="9">
        <v>11790</v>
      </c>
      <c r="J570" s="9">
        <v>216</v>
      </c>
      <c r="K570" s="9">
        <v>309</v>
      </c>
      <c r="L570" s="9">
        <f t="shared" si="46"/>
        <v>525</v>
      </c>
      <c r="M570" s="9">
        <f t="shared" si="47"/>
        <v>30945</v>
      </c>
      <c r="N570" s="9">
        <f t="shared" si="47"/>
        <v>30351</v>
      </c>
      <c r="O570" s="9">
        <f t="shared" si="44"/>
        <v>61296</v>
      </c>
      <c r="P570" s="9">
        <v>23723</v>
      </c>
      <c r="Q570" s="9">
        <v>30121</v>
      </c>
      <c r="R570" s="9">
        <v>29705</v>
      </c>
      <c r="S570" s="9">
        <v>59826</v>
      </c>
      <c r="T570" s="9">
        <v>22181</v>
      </c>
      <c r="U570" s="9" t="s">
        <v>35</v>
      </c>
    </row>
    <row r="571" spans="1:21">
      <c r="A571" s="7">
        <v>40209</v>
      </c>
      <c r="B571" s="9">
        <v>22</v>
      </c>
      <c r="C571" s="9">
        <v>2</v>
      </c>
      <c r="D571" s="6">
        <v>21</v>
      </c>
      <c r="E571" s="9">
        <v>30733</v>
      </c>
      <c r="F571" s="9">
        <v>30059</v>
      </c>
      <c r="G571" s="9">
        <f t="shared" si="45"/>
        <v>60792</v>
      </c>
      <c r="H571" s="9">
        <v>49106</v>
      </c>
      <c r="I571" s="9">
        <v>11827</v>
      </c>
      <c r="J571" s="9">
        <v>218</v>
      </c>
      <c r="K571" s="9">
        <v>304</v>
      </c>
      <c r="L571" s="9">
        <f t="shared" si="46"/>
        <v>522</v>
      </c>
      <c r="M571" s="9">
        <f t="shared" si="47"/>
        <v>30951</v>
      </c>
      <c r="N571" s="9">
        <f t="shared" si="47"/>
        <v>30363</v>
      </c>
      <c r="O571" s="9">
        <f t="shared" si="44"/>
        <v>61314</v>
      </c>
      <c r="P571" s="9">
        <v>23747</v>
      </c>
      <c r="Q571" s="9">
        <v>30127</v>
      </c>
      <c r="R571" s="9">
        <v>29717</v>
      </c>
      <c r="S571" s="9">
        <v>59844</v>
      </c>
      <c r="T571" s="9">
        <v>22205</v>
      </c>
      <c r="U571" s="9" t="s">
        <v>35</v>
      </c>
    </row>
    <row r="572" spans="1:21">
      <c r="A572" s="7">
        <v>40237</v>
      </c>
      <c r="B572" s="9">
        <v>22</v>
      </c>
      <c r="C572" s="9">
        <v>3</v>
      </c>
      <c r="D572" s="6">
        <v>21</v>
      </c>
      <c r="E572" s="9">
        <v>30719</v>
      </c>
      <c r="F572" s="9">
        <v>30068</v>
      </c>
      <c r="G572" s="9">
        <f t="shared" si="45"/>
        <v>60787</v>
      </c>
      <c r="H572" s="9">
        <v>49110</v>
      </c>
      <c r="I572" s="9">
        <v>11876</v>
      </c>
      <c r="J572" s="9">
        <v>216</v>
      </c>
      <c r="K572" s="9">
        <v>310</v>
      </c>
      <c r="L572" s="9">
        <f t="shared" si="46"/>
        <v>526</v>
      </c>
      <c r="M572" s="9">
        <f t="shared" si="47"/>
        <v>30935</v>
      </c>
      <c r="N572" s="9">
        <f t="shared" si="47"/>
        <v>30378</v>
      </c>
      <c r="O572" s="9">
        <f t="shared" si="44"/>
        <v>61313</v>
      </c>
      <c r="P572" s="9">
        <v>23770</v>
      </c>
      <c r="Q572" s="9">
        <v>30111</v>
      </c>
      <c r="R572" s="9">
        <v>29732</v>
      </c>
      <c r="S572" s="9">
        <v>59843</v>
      </c>
      <c r="T572" s="9">
        <v>22228</v>
      </c>
      <c r="U572" s="9" t="s">
        <v>35</v>
      </c>
    </row>
    <row r="573" spans="1:21">
      <c r="A573" s="7">
        <v>40268</v>
      </c>
      <c r="B573" s="9">
        <v>22</v>
      </c>
      <c r="C573" s="9">
        <v>4</v>
      </c>
      <c r="D573" s="6">
        <v>22</v>
      </c>
      <c r="E573" s="9">
        <v>30728</v>
      </c>
      <c r="F573" s="9">
        <v>30060</v>
      </c>
      <c r="G573" s="9">
        <f t="shared" si="45"/>
        <v>60788</v>
      </c>
      <c r="H573" s="9">
        <v>49115</v>
      </c>
      <c r="I573" s="9">
        <v>11912</v>
      </c>
      <c r="J573" s="9">
        <v>210</v>
      </c>
      <c r="K573" s="9">
        <v>318</v>
      </c>
      <c r="L573" s="9">
        <f t="shared" si="46"/>
        <v>528</v>
      </c>
      <c r="M573" s="9">
        <f t="shared" si="47"/>
        <v>30938</v>
      </c>
      <c r="N573" s="9">
        <f t="shared" si="47"/>
        <v>30378</v>
      </c>
      <c r="O573" s="9">
        <f t="shared" si="44"/>
        <v>61316</v>
      </c>
      <c r="P573" s="9">
        <v>23811</v>
      </c>
      <c r="Q573" s="9">
        <v>30114</v>
      </c>
      <c r="R573" s="9">
        <v>29732</v>
      </c>
      <c r="S573" s="9">
        <v>59846</v>
      </c>
      <c r="T573" s="9">
        <v>22269</v>
      </c>
      <c r="U573" s="9" t="s">
        <v>35</v>
      </c>
    </row>
    <row r="574" spans="1:21">
      <c r="A574" s="7">
        <v>40298</v>
      </c>
      <c r="B574" s="9">
        <v>22</v>
      </c>
      <c r="C574" s="9">
        <v>5</v>
      </c>
      <c r="D574" s="6">
        <v>22</v>
      </c>
      <c r="E574" s="9">
        <v>30763</v>
      </c>
      <c r="F574" s="9">
        <v>30058</v>
      </c>
      <c r="G574" s="9">
        <f t="shared" si="45"/>
        <v>60821</v>
      </c>
      <c r="H574" s="9">
        <v>49160</v>
      </c>
      <c r="I574" s="9">
        <v>11939</v>
      </c>
      <c r="J574" s="9">
        <v>210</v>
      </c>
      <c r="K574" s="9">
        <v>322</v>
      </c>
      <c r="L574" s="9">
        <f t="shared" si="46"/>
        <v>532</v>
      </c>
      <c r="M574" s="9">
        <f t="shared" si="47"/>
        <v>30973</v>
      </c>
      <c r="N574" s="9">
        <f t="shared" si="47"/>
        <v>30380</v>
      </c>
      <c r="O574" s="9">
        <f t="shared" si="44"/>
        <v>61353</v>
      </c>
      <c r="P574" s="9">
        <v>23868</v>
      </c>
      <c r="Q574" s="9">
        <v>30149</v>
      </c>
      <c r="R574" s="9">
        <v>29734</v>
      </c>
      <c r="S574" s="9">
        <v>59883</v>
      </c>
      <c r="T574" s="9">
        <v>22326</v>
      </c>
      <c r="U574" s="9" t="s">
        <v>35</v>
      </c>
    </row>
    <row r="575" spans="1:21">
      <c r="A575" s="7">
        <v>40329</v>
      </c>
      <c r="B575" s="9">
        <v>22</v>
      </c>
      <c r="C575" s="9">
        <v>6</v>
      </c>
      <c r="D575" s="6">
        <v>22</v>
      </c>
      <c r="E575" s="9">
        <v>30769</v>
      </c>
      <c r="F575" s="9">
        <v>30038</v>
      </c>
      <c r="G575" s="9">
        <f t="shared" si="45"/>
        <v>60807</v>
      </c>
      <c r="H575" s="9">
        <v>49149</v>
      </c>
      <c r="I575" s="9">
        <v>11977</v>
      </c>
      <c r="J575" s="9">
        <v>210</v>
      </c>
      <c r="K575" s="9">
        <v>324</v>
      </c>
      <c r="L575" s="9">
        <f t="shared" si="46"/>
        <v>534</v>
      </c>
      <c r="M575" s="9">
        <f t="shared" si="47"/>
        <v>30979</v>
      </c>
      <c r="N575" s="9">
        <f t="shared" si="47"/>
        <v>30362</v>
      </c>
      <c r="O575" s="9">
        <f t="shared" si="44"/>
        <v>61341</v>
      </c>
      <c r="P575" s="9">
        <v>23888</v>
      </c>
      <c r="Q575" s="9">
        <v>30155</v>
      </c>
      <c r="R575" s="9">
        <v>29716</v>
      </c>
      <c r="S575" s="9">
        <v>59871</v>
      </c>
      <c r="T575" s="9">
        <v>22346</v>
      </c>
      <c r="U575" s="9" t="s">
        <v>35</v>
      </c>
    </row>
    <row r="576" spans="1:21">
      <c r="A576" s="7">
        <v>40359</v>
      </c>
      <c r="B576" s="9">
        <v>22</v>
      </c>
      <c r="C576" s="9">
        <v>7</v>
      </c>
      <c r="D576" s="6">
        <v>22</v>
      </c>
      <c r="E576" s="9">
        <v>30788</v>
      </c>
      <c r="F576" s="9">
        <v>30029</v>
      </c>
      <c r="G576" s="9">
        <f t="shared" si="45"/>
        <v>60817</v>
      </c>
      <c r="H576" s="9">
        <v>49162</v>
      </c>
      <c r="I576" s="9">
        <v>11982</v>
      </c>
      <c r="J576" s="9">
        <v>208</v>
      </c>
      <c r="K576" s="9">
        <v>325</v>
      </c>
      <c r="L576" s="9">
        <f t="shared" si="46"/>
        <v>533</v>
      </c>
      <c r="M576" s="9">
        <f t="shared" si="47"/>
        <v>30996</v>
      </c>
      <c r="N576" s="9">
        <f t="shared" si="47"/>
        <v>30354</v>
      </c>
      <c r="O576" s="9">
        <f t="shared" si="44"/>
        <v>61350</v>
      </c>
      <c r="P576" s="9">
        <v>23906</v>
      </c>
      <c r="Q576" s="9">
        <v>30172</v>
      </c>
      <c r="R576" s="9">
        <v>29708</v>
      </c>
      <c r="S576" s="9">
        <v>59880</v>
      </c>
      <c r="T576" s="9">
        <v>22364</v>
      </c>
      <c r="U576" s="9" t="s">
        <v>35</v>
      </c>
    </row>
    <row r="577" spans="1:22">
      <c r="A577" s="7">
        <v>40390</v>
      </c>
      <c r="B577" s="9">
        <v>22</v>
      </c>
      <c r="C577" s="9">
        <v>8</v>
      </c>
      <c r="D577" s="6">
        <v>22</v>
      </c>
      <c r="E577" s="9">
        <v>30798</v>
      </c>
      <c r="F577" s="9">
        <v>30020</v>
      </c>
      <c r="G577" s="9">
        <f t="shared" si="45"/>
        <v>60818</v>
      </c>
      <c r="H577" s="9">
        <v>49180</v>
      </c>
      <c r="I577" s="9">
        <v>12008</v>
      </c>
      <c r="J577" s="9">
        <v>210</v>
      </c>
      <c r="K577" s="9">
        <v>321</v>
      </c>
      <c r="L577" s="9">
        <f t="shared" si="46"/>
        <v>531</v>
      </c>
      <c r="M577" s="9">
        <f t="shared" si="47"/>
        <v>31008</v>
      </c>
      <c r="N577" s="9">
        <f t="shared" si="47"/>
        <v>30341</v>
      </c>
      <c r="O577" s="9">
        <f t="shared" si="44"/>
        <v>61349</v>
      </c>
      <c r="P577" s="9">
        <v>23930</v>
      </c>
      <c r="Q577" s="9">
        <v>30184</v>
      </c>
      <c r="R577" s="9">
        <v>29695</v>
      </c>
      <c r="S577" s="9">
        <v>59879</v>
      </c>
      <c r="T577" s="9">
        <v>22388</v>
      </c>
      <c r="U577" s="9" t="s">
        <v>35</v>
      </c>
    </row>
    <row r="578" spans="1:22">
      <c r="A578" s="7">
        <v>40421</v>
      </c>
      <c r="B578" s="9">
        <v>22</v>
      </c>
      <c r="C578" s="9">
        <v>9</v>
      </c>
      <c r="D578" s="6">
        <v>22</v>
      </c>
      <c r="E578" s="9">
        <v>30821</v>
      </c>
      <c r="F578" s="9">
        <v>30036</v>
      </c>
      <c r="G578" s="9">
        <f t="shared" si="45"/>
        <v>60857</v>
      </c>
      <c r="H578" s="9">
        <v>49224</v>
      </c>
      <c r="I578" s="9">
        <v>12045</v>
      </c>
      <c r="J578" s="9">
        <v>209</v>
      </c>
      <c r="K578" s="9">
        <v>320</v>
      </c>
      <c r="L578" s="9">
        <f t="shared" si="46"/>
        <v>529</v>
      </c>
      <c r="M578" s="9">
        <f t="shared" si="47"/>
        <v>31030</v>
      </c>
      <c r="N578" s="9">
        <f t="shared" si="47"/>
        <v>30356</v>
      </c>
      <c r="O578" s="9">
        <f t="shared" si="44"/>
        <v>61386</v>
      </c>
      <c r="P578" s="9">
        <v>23958</v>
      </c>
      <c r="Q578" s="9">
        <v>30206</v>
      </c>
      <c r="R578" s="9">
        <v>29710</v>
      </c>
      <c r="S578" s="9">
        <v>59916</v>
      </c>
      <c r="T578" s="9">
        <v>22416</v>
      </c>
      <c r="U578" s="9" t="s">
        <v>35</v>
      </c>
    </row>
    <row r="579" spans="1:22">
      <c r="A579" s="7">
        <v>40451</v>
      </c>
      <c r="B579" s="9">
        <v>22</v>
      </c>
      <c r="C579" s="9">
        <v>10</v>
      </c>
      <c r="D579" s="6">
        <v>22</v>
      </c>
      <c r="E579" s="9">
        <v>30842</v>
      </c>
      <c r="F579" s="9">
        <v>30067</v>
      </c>
      <c r="G579" s="9">
        <f t="shared" si="45"/>
        <v>60909</v>
      </c>
      <c r="H579" s="9">
        <v>49266</v>
      </c>
      <c r="I579" s="9">
        <v>12069</v>
      </c>
      <c r="J579" s="9">
        <v>215</v>
      </c>
      <c r="K579" s="9">
        <v>321</v>
      </c>
      <c r="L579" s="9">
        <f t="shared" si="46"/>
        <v>536</v>
      </c>
      <c r="M579" s="9">
        <f t="shared" si="47"/>
        <v>31057</v>
      </c>
      <c r="N579" s="9">
        <f t="shared" si="47"/>
        <v>30388</v>
      </c>
      <c r="O579" s="9">
        <f t="shared" si="44"/>
        <v>61445</v>
      </c>
      <c r="P579" s="9">
        <v>24003</v>
      </c>
      <c r="Q579" s="9">
        <v>30233</v>
      </c>
      <c r="R579" s="9">
        <v>29742</v>
      </c>
      <c r="S579" s="9">
        <v>59975</v>
      </c>
      <c r="T579" s="9">
        <v>22461</v>
      </c>
      <c r="U579" s="9" t="s">
        <v>35</v>
      </c>
      <c r="V579" s="9" t="s">
        <v>44</v>
      </c>
    </row>
    <row r="580" spans="1:22">
      <c r="A580" s="7">
        <v>40482</v>
      </c>
      <c r="B580" s="9">
        <v>22</v>
      </c>
      <c r="C580" s="9">
        <v>11</v>
      </c>
      <c r="D580" s="6">
        <v>22</v>
      </c>
      <c r="E580" s="9">
        <v>30828</v>
      </c>
      <c r="F580" s="9">
        <v>30068</v>
      </c>
      <c r="G580" s="9">
        <f t="shared" si="45"/>
        <v>60896</v>
      </c>
      <c r="H580" s="9">
        <v>49256</v>
      </c>
      <c r="I580" s="9">
        <v>12089</v>
      </c>
      <c r="J580" s="9">
        <v>211</v>
      </c>
      <c r="K580" s="9">
        <v>318</v>
      </c>
      <c r="L580" s="9">
        <f t="shared" si="46"/>
        <v>529</v>
      </c>
      <c r="M580" s="9">
        <f t="shared" si="47"/>
        <v>31039</v>
      </c>
      <c r="N580" s="9">
        <f t="shared" si="47"/>
        <v>30386</v>
      </c>
      <c r="O580" s="9">
        <f t="shared" si="44"/>
        <v>61425</v>
      </c>
      <c r="P580" s="9">
        <v>23999</v>
      </c>
      <c r="Q580" s="9">
        <v>30215</v>
      </c>
      <c r="R580" s="9">
        <v>29740</v>
      </c>
      <c r="S580" s="9">
        <v>59955</v>
      </c>
      <c r="T580" s="9">
        <v>22457</v>
      </c>
      <c r="U580" s="9" t="s">
        <v>35</v>
      </c>
    </row>
    <row r="581" spans="1:22">
      <c r="A581" s="7">
        <v>40512</v>
      </c>
      <c r="B581" s="9">
        <v>22</v>
      </c>
      <c r="C581" s="9">
        <v>12</v>
      </c>
      <c r="D581" s="6">
        <v>22</v>
      </c>
      <c r="E581" s="9">
        <v>30849</v>
      </c>
      <c r="F581" s="9">
        <v>30078</v>
      </c>
      <c r="G581" s="9">
        <f t="shared" si="45"/>
        <v>60927</v>
      </c>
      <c r="H581" s="9">
        <v>49282</v>
      </c>
      <c r="I581" s="9">
        <v>12114</v>
      </c>
      <c r="J581" s="9">
        <v>213</v>
      </c>
      <c r="K581" s="9">
        <v>316</v>
      </c>
      <c r="L581" s="9">
        <f t="shared" si="46"/>
        <v>529</v>
      </c>
      <c r="M581" s="9">
        <f t="shared" si="47"/>
        <v>31062</v>
      </c>
      <c r="N581" s="9">
        <f t="shared" si="47"/>
        <v>30394</v>
      </c>
      <c r="O581" s="9">
        <f t="shared" si="44"/>
        <v>61456</v>
      </c>
      <c r="P581" s="9">
        <v>24030</v>
      </c>
      <c r="Q581" s="9">
        <v>30238</v>
      </c>
      <c r="R581" s="9">
        <v>29748</v>
      </c>
      <c r="S581" s="9">
        <v>59986</v>
      </c>
      <c r="T581" s="9">
        <v>22488</v>
      </c>
      <c r="U581" s="9" t="s">
        <v>35</v>
      </c>
    </row>
    <row r="582" spans="1:22">
      <c r="A582" s="7">
        <v>40543</v>
      </c>
      <c r="B582" s="9">
        <v>23</v>
      </c>
      <c r="C582" s="9">
        <v>1</v>
      </c>
      <c r="D582" s="6">
        <v>22</v>
      </c>
      <c r="E582" s="9">
        <v>30839</v>
      </c>
      <c r="F582" s="9">
        <v>30110</v>
      </c>
      <c r="G582" s="9">
        <f t="shared" si="45"/>
        <v>60949</v>
      </c>
      <c r="H582" s="9">
        <v>49311</v>
      </c>
      <c r="I582" s="9">
        <v>12134</v>
      </c>
      <c r="J582" s="9">
        <v>228</v>
      </c>
      <c r="K582" s="9">
        <v>311</v>
      </c>
      <c r="L582" s="9">
        <f t="shared" si="46"/>
        <v>539</v>
      </c>
      <c r="M582" s="9">
        <f t="shared" si="47"/>
        <v>31067</v>
      </c>
      <c r="N582" s="9">
        <f t="shared" si="47"/>
        <v>30421</v>
      </c>
      <c r="O582" s="9">
        <f t="shared" si="44"/>
        <v>61488</v>
      </c>
      <c r="P582" s="9">
        <v>24059</v>
      </c>
      <c r="Q582" s="9">
        <v>30243</v>
      </c>
      <c r="R582" s="9">
        <v>29775</v>
      </c>
      <c r="S582" s="9">
        <v>60018</v>
      </c>
      <c r="T582" s="9">
        <v>22517</v>
      </c>
      <c r="U582" s="9" t="s">
        <v>35</v>
      </c>
    </row>
    <row r="583" spans="1:22">
      <c r="A583" s="7">
        <v>40574</v>
      </c>
      <c r="B583" s="9">
        <v>23</v>
      </c>
      <c r="C583" s="9">
        <v>2</v>
      </c>
      <c r="D583" s="6">
        <v>22</v>
      </c>
      <c r="E583" s="9">
        <v>30836</v>
      </c>
      <c r="F583" s="9">
        <v>30115</v>
      </c>
      <c r="G583" s="9">
        <f t="shared" si="45"/>
        <v>60951</v>
      </c>
      <c r="H583" s="9">
        <v>49311</v>
      </c>
      <c r="I583" s="9">
        <v>12187</v>
      </c>
      <c r="J583" s="9">
        <v>226</v>
      </c>
      <c r="K583" s="9">
        <v>312</v>
      </c>
      <c r="L583" s="9">
        <f t="shared" si="46"/>
        <v>538</v>
      </c>
      <c r="M583" s="9">
        <f t="shared" si="47"/>
        <v>31062</v>
      </c>
      <c r="N583" s="9">
        <f t="shared" si="47"/>
        <v>30427</v>
      </c>
      <c r="O583" s="9">
        <f t="shared" si="44"/>
        <v>61489</v>
      </c>
      <c r="P583" s="9">
        <v>24068</v>
      </c>
      <c r="Q583" s="9">
        <v>30238</v>
      </c>
      <c r="R583" s="9">
        <v>29781</v>
      </c>
      <c r="S583" s="9">
        <v>60019</v>
      </c>
      <c r="T583" s="9">
        <v>22526</v>
      </c>
      <c r="U583" s="9" t="s">
        <v>35</v>
      </c>
    </row>
    <row r="584" spans="1:22">
      <c r="A584" s="7">
        <v>40602</v>
      </c>
      <c r="B584" s="9">
        <v>23</v>
      </c>
      <c r="C584" s="9">
        <v>3</v>
      </c>
      <c r="D584" s="6">
        <v>22</v>
      </c>
      <c r="E584" s="9">
        <v>30833</v>
      </c>
      <c r="F584" s="9">
        <v>30119</v>
      </c>
      <c r="G584" s="9">
        <f t="shared" si="45"/>
        <v>60952</v>
      </c>
      <c r="H584" s="9">
        <v>49319</v>
      </c>
      <c r="I584" s="9">
        <v>12202</v>
      </c>
      <c r="J584" s="9">
        <v>233</v>
      </c>
      <c r="K584" s="9">
        <v>311</v>
      </c>
      <c r="L584" s="9">
        <f t="shared" si="46"/>
        <v>544</v>
      </c>
      <c r="M584" s="9">
        <f t="shared" si="47"/>
        <v>31066</v>
      </c>
      <c r="N584" s="9">
        <f t="shared" si="47"/>
        <v>30430</v>
      </c>
      <c r="O584" s="9">
        <f t="shared" si="44"/>
        <v>61496</v>
      </c>
      <c r="P584" s="9">
        <v>24079</v>
      </c>
      <c r="Q584" s="9">
        <v>30242</v>
      </c>
      <c r="R584" s="9">
        <v>29784</v>
      </c>
      <c r="S584" s="9">
        <v>60026</v>
      </c>
      <c r="T584" s="9">
        <v>22537</v>
      </c>
      <c r="U584" s="9" t="s">
        <v>35</v>
      </c>
    </row>
    <row r="585" spans="1:22">
      <c r="A585" s="7">
        <v>40633</v>
      </c>
      <c r="B585" s="9">
        <v>23</v>
      </c>
      <c r="C585" s="9">
        <v>4</v>
      </c>
      <c r="D585" s="6">
        <v>23</v>
      </c>
      <c r="E585" s="9">
        <v>30829</v>
      </c>
      <c r="F585" s="9">
        <v>30090</v>
      </c>
      <c r="G585" s="9">
        <f t="shared" si="45"/>
        <v>60919</v>
      </c>
      <c r="H585" s="9">
        <v>49305</v>
      </c>
      <c r="I585" s="9">
        <v>12220</v>
      </c>
      <c r="J585" s="9">
        <v>233</v>
      </c>
      <c r="K585" s="9">
        <v>311</v>
      </c>
      <c r="L585" s="9">
        <f t="shared" si="46"/>
        <v>544</v>
      </c>
      <c r="M585" s="9">
        <f t="shared" si="47"/>
        <v>31062</v>
      </c>
      <c r="N585" s="9">
        <f t="shared" si="47"/>
        <v>30401</v>
      </c>
      <c r="O585" s="9">
        <f t="shared" si="44"/>
        <v>61463</v>
      </c>
      <c r="P585" s="9">
        <v>24153</v>
      </c>
      <c r="Q585" s="9">
        <v>30238</v>
      </c>
      <c r="R585" s="9">
        <v>29755</v>
      </c>
      <c r="S585" s="9">
        <v>59993</v>
      </c>
      <c r="T585" s="9">
        <v>22611</v>
      </c>
      <c r="U585" s="9" t="s">
        <v>35</v>
      </c>
    </row>
    <row r="586" spans="1:22">
      <c r="A586" s="7">
        <v>40663</v>
      </c>
      <c r="B586" s="9">
        <v>23</v>
      </c>
      <c r="C586" s="9">
        <v>5</v>
      </c>
      <c r="D586" s="6">
        <v>23</v>
      </c>
      <c r="E586" s="9">
        <v>30819</v>
      </c>
      <c r="F586" s="9">
        <v>30085</v>
      </c>
      <c r="G586" s="9">
        <f t="shared" si="45"/>
        <v>60904</v>
      </c>
      <c r="H586" s="9">
        <v>49315</v>
      </c>
      <c r="I586" s="9">
        <v>12236</v>
      </c>
      <c r="J586" s="9">
        <v>220</v>
      </c>
      <c r="K586" s="9">
        <v>310</v>
      </c>
      <c r="L586" s="9">
        <f t="shared" si="46"/>
        <v>530</v>
      </c>
      <c r="M586" s="9">
        <f t="shared" si="47"/>
        <v>31039</v>
      </c>
      <c r="N586" s="9">
        <f t="shared" si="47"/>
        <v>30395</v>
      </c>
      <c r="O586" s="9">
        <f t="shared" si="44"/>
        <v>61434</v>
      </c>
      <c r="P586" s="9">
        <v>24193</v>
      </c>
      <c r="Q586" s="9">
        <v>30215</v>
      </c>
      <c r="R586" s="9">
        <v>29749</v>
      </c>
      <c r="S586" s="9">
        <v>59964</v>
      </c>
      <c r="T586" s="9">
        <v>22651</v>
      </c>
      <c r="U586" s="9" t="s">
        <v>35</v>
      </c>
    </row>
    <row r="587" spans="1:22">
      <c r="A587" s="7">
        <v>40694</v>
      </c>
      <c r="B587" s="9">
        <v>23</v>
      </c>
      <c r="C587" s="9">
        <v>6</v>
      </c>
      <c r="D587" s="6">
        <v>23</v>
      </c>
      <c r="E587" s="9">
        <v>30838</v>
      </c>
      <c r="F587" s="9">
        <v>30101</v>
      </c>
      <c r="G587" s="9">
        <f t="shared" si="45"/>
        <v>60939</v>
      </c>
      <c r="H587" s="9">
        <v>49338</v>
      </c>
      <c r="I587" s="9">
        <v>12264</v>
      </c>
      <c r="J587" s="9">
        <v>222</v>
      </c>
      <c r="K587" s="9">
        <v>309</v>
      </c>
      <c r="L587" s="9">
        <f t="shared" si="46"/>
        <v>531</v>
      </c>
      <c r="M587" s="9">
        <f t="shared" si="47"/>
        <v>31060</v>
      </c>
      <c r="N587" s="9">
        <f t="shared" si="47"/>
        <v>30410</v>
      </c>
      <c r="O587" s="9">
        <f t="shared" ref="O587:O650" si="48">M587+N587</f>
        <v>61470</v>
      </c>
      <c r="P587" s="9">
        <v>24228</v>
      </c>
      <c r="Q587" s="9">
        <v>30236</v>
      </c>
      <c r="R587" s="9">
        <v>29764</v>
      </c>
      <c r="S587" s="9">
        <v>60000</v>
      </c>
      <c r="T587" s="9">
        <v>22686</v>
      </c>
      <c r="U587" s="9" t="s">
        <v>35</v>
      </c>
    </row>
    <row r="588" spans="1:22">
      <c r="A588" s="7">
        <v>40724</v>
      </c>
      <c r="B588" s="9">
        <v>23</v>
      </c>
      <c r="C588" s="9">
        <v>7</v>
      </c>
      <c r="D588" s="6">
        <v>23</v>
      </c>
      <c r="E588" s="9">
        <v>30851</v>
      </c>
      <c r="F588" s="9">
        <v>30124</v>
      </c>
      <c r="G588" s="9">
        <f t="shared" si="45"/>
        <v>60975</v>
      </c>
      <c r="H588" s="9">
        <v>49372</v>
      </c>
      <c r="I588" s="9">
        <v>12297</v>
      </c>
      <c r="J588" s="9">
        <v>223</v>
      </c>
      <c r="K588" s="9">
        <v>310</v>
      </c>
      <c r="L588" s="9">
        <f t="shared" si="46"/>
        <v>533</v>
      </c>
      <c r="M588" s="9">
        <f t="shared" si="47"/>
        <v>31074</v>
      </c>
      <c r="N588" s="9">
        <f t="shared" si="47"/>
        <v>30434</v>
      </c>
      <c r="O588" s="9">
        <f t="shared" si="48"/>
        <v>61508</v>
      </c>
      <c r="P588" s="9">
        <v>24260</v>
      </c>
      <c r="Q588" s="9">
        <v>30250</v>
      </c>
      <c r="R588" s="9">
        <v>29788</v>
      </c>
      <c r="S588" s="9">
        <v>60038</v>
      </c>
      <c r="T588" s="9">
        <v>22718</v>
      </c>
      <c r="U588" s="9" t="s">
        <v>35</v>
      </c>
    </row>
    <row r="589" spans="1:22">
      <c r="A589" s="7">
        <v>40755</v>
      </c>
      <c r="B589" s="9">
        <v>23</v>
      </c>
      <c r="C589" s="9">
        <v>8</v>
      </c>
      <c r="D589" s="6">
        <v>23</v>
      </c>
      <c r="E589" s="9">
        <v>30856</v>
      </c>
      <c r="F589" s="9">
        <v>30132</v>
      </c>
      <c r="G589" s="9">
        <f t="shared" si="45"/>
        <v>60988</v>
      </c>
      <c r="H589" s="9">
        <v>49384</v>
      </c>
      <c r="I589" s="9">
        <v>12340</v>
      </c>
      <c r="J589" s="9">
        <v>223</v>
      </c>
      <c r="K589" s="9">
        <v>312</v>
      </c>
      <c r="L589" s="9">
        <f t="shared" si="46"/>
        <v>535</v>
      </c>
      <c r="M589" s="9">
        <f t="shared" si="47"/>
        <v>31079</v>
      </c>
      <c r="N589" s="9">
        <f t="shared" si="47"/>
        <v>30444</v>
      </c>
      <c r="O589" s="9">
        <f t="shared" si="48"/>
        <v>61523</v>
      </c>
      <c r="P589" s="9">
        <v>24281</v>
      </c>
      <c r="Q589" s="9">
        <v>30255</v>
      </c>
      <c r="R589" s="9">
        <v>29798</v>
      </c>
      <c r="S589" s="9">
        <v>60053</v>
      </c>
      <c r="T589" s="9">
        <v>22739</v>
      </c>
      <c r="U589" s="9" t="s">
        <v>35</v>
      </c>
    </row>
    <row r="590" spans="1:22">
      <c r="A590" s="7">
        <v>40786</v>
      </c>
      <c r="B590" s="9">
        <v>23</v>
      </c>
      <c r="C590" s="9">
        <v>9</v>
      </c>
      <c r="D590" s="6">
        <v>23</v>
      </c>
      <c r="E590" s="9">
        <v>30871</v>
      </c>
      <c r="F590" s="9">
        <v>30120</v>
      </c>
      <c r="G590" s="9">
        <f t="shared" si="45"/>
        <v>60991</v>
      </c>
      <c r="H590" s="9">
        <v>49384</v>
      </c>
      <c r="I590" s="9">
        <v>12374</v>
      </c>
      <c r="J590" s="9">
        <v>218</v>
      </c>
      <c r="K590" s="9">
        <v>311</v>
      </c>
      <c r="L590" s="9">
        <f t="shared" si="46"/>
        <v>529</v>
      </c>
      <c r="M590" s="9">
        <f t="shared" si="47"/>
        <v>31089</v>
      </c>
      <c r="N590" s="9">
        <f t="shared" si="47"/>
        <v>30431</v>
      </c>
      <c r="O590" s="9">
        <f t="shared" si="48"/>
        <v>61520</v>
      </c>
      <c r="P590" s="9">
        <v>24285</v>
      </c>
      <c r="Q590" s="9">
        <v>30265</v>
      </c>
      <c r="R590" s="9">
        <v>29785</v>
      </c>
      <c r="S590" s="9">
        <v>60050</v>
      </c>
      <c r="T590" s="9">
        <v>22743</v>
      </c>
      <c r="U590" s="9" t="s">
        <v>35</v>
      </c>
    </row>
    <row r="591" spans="1:22">
      <c r="A591" s="7">
        <v>40816</v>
      </c>
      <c r="B591" s="9">
        <v>23</v>
      </c>
      <c r="C591" s="9">
        <v>10</v>
      </c>
      <c r="D591" s="6">
        <v>23</v>
      </c>
      <c r="E591" s="9">
        <v>30874</v>
      </c>
      <c r="F591" s="9">
        <v>30135</v>
      </c>
      <c r="G591" s="9">
        <f t="shared" ref="G591:G654" si="49">E591+F591</f>
        <v>61009</v>
      </c>
      <c r="H591" s="9">
        <v>49398</v>
      </c>
      <c r="I591" s="9">
        <v>12414</v>
      </c>
      <c r="J591" s="9">
        <v>227</v>
      </c>
      <c r="K591" s="9">
        <v>315</v>
      </c>
      <c r="L591" s="9">
        <f t="shared" si="46"/>
        <v>542</v>
      </c>
      <c r="M591" s="9">
        <f t="shared" si="47"/>
        <v>31101</v>
      </c>
      <c r="N591" s="9">
        <f t="shared" si="47"/>
        <v>30450</v>
      </c>
      <c r="O591" s="9">
        <f t="shared" si="48"/>
        <v>61551</v>
      </c>
      <c r="P591" s="9">
        <v>24282</v>
      </c>
      <c r="Q591" s="9">
        <v>30277</v>
      </c>
      <c r="R591" s="9">
        <v>29804</v>
      </c>
      <c r="S591" s="9">
        <v>60081</v>
      </c>
      <c r="T591" s="9">
        <v>22740</v>
      </c>
      <c r="U591" s="9" t="s">
        <v>35</v>
      </c>
    </row>
    <row r="592" spans="1:22">
      <c r="A592" s="7">
        <v>40847</v>
      </c>
      <c r="B592" s="9">
        <v>23</v>
      </c>
      <c r="C592" s="9">
        <v>11</v>
      </c>
      <c r="D592" s="6">
        <v>23</v>
      </c>
      <c r="E592" s="9">
        <v>30884</v>
      </c>
      <c r="F592" s="9">
        <v>30142</v>
      </c>
      <c r="G592" s="9">
        <f t="shared" si="49"/>
        <v>61026</v>
      </c>
      <c r="H592" s="9">
        <v>49449</v>
      </c>
      <c r="I592" s="9">
        <v>12476</v>
      </c>
      <c r="J592" s="9">
        <v>225</v>
      </c>
      <c r="K592" s="9">
        <v>308</v>
      </c>
      <c r="L592" s="9">
        <f t="shared" si="46"/>
        <v>533</v>
      </c>
      <c r="M592" s="9">
        <f t="shared" si="47"/>
        <v>31109</v>
      </c>
      <c r="N592" s="9">
        <f t="shared" si="47"/>
        <v>30450</v>
      </c>
      <c r="O592" s="9">
        <f t="shared" si="48"/>
        <v>61559</v>
      </c>
      <c r="P592" s="9">
        <v>24306</v>
      </c>
      <c r="Q592" s="9">
        <v>30554</v>
      </c>
      <c r="R592" s="9">
        <v>29915</v>
      </c>
      <c r="S592" s="9">
        <v>60469</v>
      </c>
      <c r="T592" s="9">
        <v>21864</v>
      </c>
      <c r="U592" s="9" t="s">
        <v>35</v>
      </c>
      <c r="V592" s="9" t="s">
        <v>36</v>
      </c>
    </row>
    <row r="593" spans="1:22">
      <c r="A593" s="7">
        <v>40877</v>
      </c>
      <c r="B593" s="9">
        <v>23</v>
      </c>
      <c r="C593" s="9">
        <v>12</v>
      </c>
      <c r="D593" s="6">
        <v>23</v>
      </c>
      <c r="E593" s="9">
        <v>30840</v>
      </c>
      <c r="F593" s="9">
        <v>30146</v>
      </c>
      <c r="G593" s="9">
        <f t="shared" si="49"/>
        <v>60986</v>
      </c>
      <c r="H593" s="9">
        <v>49419</v>
      </c>
      <c r="I593" s="9">
        <v>12540</v>
      </c>
      <c r="J593" s="9">
        <v>224</v>
      </c>
      <c r="K593" s="9">
        <v>307</v>
      </c>
      <c r="L593" s="9">
        <f t="shared" si="46"/>
        <v>531</v>
      </c>
      <c r="M593" s="9">
        <f t="shared" si="47"/>
        <v>31064</v>
      </c>
      <c r="N593" s="9">
        <f t="shared" si="47"/>
        <v>30453</v>
      </c>
      <c r="O593" s="9">
        <f t="shared" si="48"/>
        <v>61517</v>
      </c>
      <c r="P593" s="9">
        <v>24287</v>
      </c>
      <c r="Q593" s="9">
        <v>30509</v>
      </c>
      <c r="R593" s="9">
        <v>29918</v>
      </c>
      <c r="S593" s="9">
        <v>60427</v>
      </c>
      <c r="T593" s="9">
        <v>21845</v>
      </c>
      <c r="U593" s="9" t="s">
        <v>35</v>
      </c>
    </row>
    <row r="594" spans="1:22">
      <c r="A594" s="7">
        <v>40908</v>
      </c>
      <c r="B594" s="9">
        <v>24</v>
      </c>
      <c r="C594" s="9">
        <v>1</v>
      </c>
      <c r="D594" s="6">
        <v>23</v>
      </c>
      <c r="E594" s="9">
        <v>30841</v>
      </c>
      <c r="F594" s="9">
        <v>30141</v>
      </c>
      <c r="G594" s="9">
        <f t="shared" si="49"/>
        <v>60982</v>
      </c>
      <c r="H594" s="9">
        <v>49417</v>
      </c>
      <c r="I594" s="9">
        <v>12577</v>
      </c>
      <c r="J594" s="9">
        <v>226</v>
      </c>
      <c r="K594" s="9">
        <v>310</v>
      </c>
      <c r="L594" s="9">
        <f t="shared" si="46"/>
        <v>536</v>
      </c>
      <c r="M594" s="9">
        <f t="shared" si="47"/>
        <v>31067</v>
      </c>
      <c r="N594" s="9">
        <f t="shared" si="47"/>
        <v>30451</v>
      </c>
      <c r="O594" s="9">
        <f t="shared" si="48"/>
        <v>61518</v>
      </c>
      <c r="P594" s="9">
        <v>24311</v>
      </c>
      <c r="Q594" s="9">
        <v>30512</v>
      </c>
      <c r="R594" s="9">
        <v>29916</v>
      </c>
      <c r="S594" s="9">
        <v>60428</v>
      </c>
      <c r="T594" s="9">
        <v>21869</v>
      </c>
      <c r="U594" s="9" t="s">
        <v>35</v>
      </c>
    </row>
    <row r="595" spans="1:22">
      <c r="A595" s="7">
        <v>40939</v>
      </c>
      <c r="B595" s="9">
        <v>24</v>
      </c>
      <c r="C595" s="9">
        <v>2</v>
      </c>
      <c r="D595" s="6">
        <v>23</v>
      </c>
      <c r="E595" s="9">
        <v>30807</v>
      </c>
      <c r="F595" s="9">
        <v>30128</v>
      </c>
      <c r="G595" s="9">
        <f t="shared" si="49"/>
        <v>60935</v>
      </c>
      <c r="H595" s="9">
        <v>49388</v>
      </c>
      <c r="I595" s="9">
        <v>12667</v>
      </c>
      <c r="J595" s="9">
        <v>221</v>
      </c>
      <c r="K595" s="9">
        <v>318</v>
      </c>
      <c r="L595" s="9">
        <f t="shared" si="46"/>
        <v>539</v>
      </c>
      <c r="M595" s="9">
        <f t="shared" si="47"/>
        <v>31028</v>
      </c>
      <c r="N595" s="9">
        <f t="shared" si="47"/>
        <v>30446</v>
      </c>
      <c r="O595" s="9">
        <f t="shared" si="48"/>
        <v>61474</v>
      </c>
      <c r="P595" s="9">
        <v>24295</v>
      </c>
      <c r="Q595" s="9">
        <v>30473</v>
      </c>
      <c r="R595" s="9">
        <v>29911</v>
      </c>
      <c r="S595" s="9">
        <v>60384</v>
      </c>
      <c r="T595" s="9">
        <v>21853</v>
      </c>
      <c r="U595" s="9" t="s">
        <v>35</v>
      </c>
    </row>
    <row r="596" spans="1:22">
      <c r="A596" s="7">
        <v>40968</v>
      </c>
      <c r="B596" s="9">
        <v>24</v>
      </c>
      <c r="C596" s="9">
        <v>3</v>
      </c>
      <c r="D596" s="6">
        <v>23</v>
      </c>
      <c r="E596" s="9">
        <v>30804</v>
      </c>
      <c r="F596" s="9">
        <v>30136</v>
      </c>
      <c r="G596" s="9">
        <f t="shared" si="49"/>
        <v>60940</v>
      </c>
      <c r="H596" s="9">
        <v>49387</v>
      </c>
      <c r="I596" s="9">
        <v>12720</v>
      </c>
      <c r="J596" s="9">
        <v>229</v>
      </c>
      <c r="K596" s="9">
        <v>319</v>
      </c>
      <c r="L596" s="9">
        <f t="shared" si="46"/>
        <v>548</v>
      </c>
      <c r="M596" s="9">
        <f t="shared" si="47"/>
        <v>31033</v>
      </c>
      <c r="N596" s="9">
        <f t="shared" si="47"/>
        <v>30455</v>
      </c>
      <c r="O596" s="9">
        <f t="shared" si="48"/>
        <v>61488</v>
      </c>
      <c r="P596" s="9">
        <v>24322</v>
      </c>
      <c r="Q596" s="9">
        <v>30478</v>
      </c>
      <c r="R596" s="9">
        <v>29920</v>
      </c>
      <c r="S596" s="9">
        <v>60398</v>
      </c>
      <c r="T596" s="9">
        <v>21880</v>
      </c>
      <c r="U596" s="9" t="s">
        <v>35</v>
      </c>
    </row>
    <row r="597" spans="1:22">
      <c r="A597" s="7">
        <v>40999</v>
      </c>
      <c r="B597" s="9">
        <v>24</v>
      </c>
      <c r="C597" s="9">
        <v>4</v>
      </c>
      <c r="D597" s="6">
        <v>24</v>
      </c>
      <c r="E597" s="9">
        <v>30793</v>
      </c>
      <c r="F597" s="9">
        <v>30139</v>
      </c>
      <c r="G597" s="9">
        <f t="shared" si="49"/>
        <v>60932</v>
      </c>
      <c r="H597" s="9">
        <v>49419</v>
      </c>
      <c r="I597" s="9">
        <v>12787</v>
      </c>
      <c r="J597" s="9">
        <v>233</v>
      </c>
      <c r="K597" s="9">
        <v>316</v>
      </c>
      <c r="L597" s="9">
        <f t="shared" si="46"/>
        <v>549</v>
      </c>
      <c r="M597" s="9">
        <f t="shared" si="47"/>
        <v>31026</v>
      </c>
      <c r="N597" s="9">
        <f t="shared" si="47"/>
        <v>30455</v>
      </c>
      <c r="O597" s="9">
        <f t="shared" si="48"/>
        <v>61481</v>
      </c>
      <c r="P597" s="9">
        <v>24383</v>
      </c>
      <c r="Q597" s="9">
        <v>30471</v>
      </c>
      <c r="R597" s="9">
        <v>29920</v>
      </c>
      <c r="S597" s="9">
        <v>60391</v>
      </c>
      <c r="T597" s="9">
        <v>21941</v>
      </c>
      <c r="U597" s="9" t="s">
        <v>35</v>
      </c>
    </row>
    <row r="598" spans="1:22">
      <c r="A598" s="7">
        <v>41029</v>
      </c>
      <c r="B598" s="9">
        <v>24</v>
      </c>
      <c r="C598" s="9">
        <v>5</v>
      </c>
      <c r="D598" s="6">
        <v>24</v>
      </c>
      <c r="E598" s="9">
        <v>30832</v>
      </c>
      <c r="F598" s="9">
        <v>30150</v>
      </c>
      <c r="G598" s="9">
        <f t="shared" si="49"/>
        <v>60982</v>
      </c>
      <c r="H598" s="9">
        <v>49490</v>
      </c>
      <c r="I598" s="9">
        <v>12851</v>
      </c>
      <c r="J598" s="9">
        <v>233</v>
      </c>
      <c r="K598" s="9">
        <v>322</v>
      </c>
      <c r="L598" s="9">
        <f t="shared" si="46"/>
        <v>555</v>
      </c>
      <c r="M598" s="9">
        <f t="shared" si="47"/>
        <v>31065</v>
      </c>
      <c r="N598" s="9">
        <f t="shared" si="47"/>
        <v>30472</v>
      </c>
      <c r="O598" s="9">
        <f t="shared" si="48"/>
        <v>61537</v>
      </c>
      <c r="P598" s="9">
        <v>24490</v>
      </c>
      <c r="Q598" s="9">
        <v>30510</v>
      </c>
      <c r="R598" s="9">
        <v>29937</v>
      </c>
      <c r="S598" s="9">
        <v>60447</v>
      </c>
      <c r="T598" s="9">
        <v>22048</v>
      </c>
      <c r="U598" s="9" t="s">
        <v>35</v>
      </c>
    </row>
    <row r="599" spans="1:22">
      <c r="A599" s="7">
        <v>41060</v>
      </c>
      <c r="B599" s="9">
        <v>24</v>
      </c>
      <c r="C599" s="9">
        <v>6</v>
      </c>
      <c r="D599" s="6">
        <v>24</v>
      </c>
      <c r="E599" s="9">
        <v>30856</v>
      </c>
      <c r="F599" s="9">
        <v>30136</v>
      </c>
      <c r="G599" s="9">
        <f t="shared" si="49"/>
        <v>60992</v>
      </c>
      <c r="H599" s="9">
        <v>49504</v>
      </c>
      <c r="I599" s="9">
        <v>12887</v>
      </c>
      <c r="J599" s="9">
        <v>239</v>
      </c>
      <c r="K599" s="9">
        <v>323</v>
      </c>
      <c r="L599" s="9">
        <f t="shared" si="46"/>
        <v>562</v>
      </c>
      <c r="M599" s="9">
        <f t="shared" si="47"/>
        <v>31095</v>
      </c>
      <c r="N599" s="9">
        <f t="shared" si="47"/>
        <v>30459</v>
      </c>
      <c r="O599" s="9">
        <f t="shared" si="48"/>
        <v>61554</v>
      </c>
      <c r="P599" s="9">
        <v>24532</v>
      </c>
      <c r="Q599" s="9">
        <v>30540</v>
      </c>
      <c r="R599" s="9">
        <v>29924</v>
      </c>
      <c r="S599" s="9">
        <v>60464</v>
      </c>
      <c r="T599" s="9">
        <v>22090</v>
      </c>
      <c r="U599" s="9" t="s">
        <v>35</v>
      </c>
    </row>
    <row r="600" spans="1:22">
      <c r="A600" s="7">
        <v>41090</v>
      </c>
      <c r="B600" s="9">
        <v>24</v>
      </c>
      <c r="C600" s="9">
        <v>7</v>
      </c>
      <c r="D600" s="6">
        <v>24</v>
      </c>
      <c r="E600" s="9">
        <v>30833</v>
      </c>
      <c r="F600" s="9">
        <v>30143</v>
      </c>
      <c r="G600" s="9">
        <f t="shared" si="49"/>
        <v>60976</v>
      </c>
      <c r="H600" s="9">
        <v>49514</v>
      </c>
      <c r="I600" s="9">
        <v>12934</v>
      </c>
      <c r="J600" s="9">
        <v>245</v>
      </c>
      <c r="K600" s="9">
        <v>322</v>
      </c>
      <c r="L600" s="9">
        <f t="shared" si="46"/>
        <v>567</v>
      </c>
      <c r="M600" s="9">
        <f t="shared" si="47"/>
        <v>31078</v>
      </c>
      <c r="N600" s="9">
        <f t="shared" si="47"/>
        <v>30465</v>
      </c>
      <c r="O600" s="9">
        <f t="shared" si="48"/>
        <v>61543</v>
      </c>
      <c r="P600" s="9">
        <v>24520</v>
      </c>
      <c r="Q600" s="9">
        <v>30523</v>
      </c>
      <c r="R600" s="9">
        <v>29930</v>
      </c>
      <c r="S600" s="9">
        <v>60453</v>
      </c>
      <c r="T600" s="9">
        <v>22078</v>
      </c>
      <c r="U600" s="9" t="s">
        <v>35</v>
      </c>
    </row>
    <row r="601" spans="1:22">
      <c r="A601" s="7">
        <v>41121</v>
      </c>
      <c r="B601" s="9">
        <v>24</v>
      </c>
      <c r="C601" s="9">
        <v>8</v>
      </c>
      <c r="D601" s="6">
        <v>24</v>
      </c>
      <c r="E601" s="9">
        <v>30839</v>
      </c>
      <c r="F601" s="9">
        <v>30145</v>
      </c>
      <c r="G601" s="9">
        <f t="shared" si="49"/>
        <v>60984</v>
      </c>
      <c r="H601" s="9">
        <v>49531</v>
      </c>
      <c r="I601" s="9">
        <v>12987</v>
      </c>
      <c r="J601" s="9">
        <v>229</v>
      </c>
      <c r="K601" s="9">
        <v>306</v>
      </c>
      <c r="L601" s="9">
        <f t="shared" si="46"/>
        <v>535</v>
      </c>
      <c r="M601" s="9">
        <f t="shared" si="47"/>
        <v>31068</v>
      </c>
      <c r="N601" s="9">
        <f t="shared" si="47"/>
        <v>30451</v>
      </c>
      <c r="O601" s="9">
        <f t="shared" si="48"/>
        <v>61519</v>
      </c>
      <c r="P601" s="9">
        <v>24514</v>
      </c>
      <c r="Q601" s="9">
        <v>30528</v>
      </c>
      <c r="R601" s="9">
        <v>29929</v>
      </c>
      <c r="S601" s="9">
        <v>60457</v>
      </c>
      <c r="T601" s="9">
        <v>22090</v>
      </c>
      <c r="U601" s="9" t="s">
        <v>35</v>
      </c>
      <c r="V601" s="9" t="s">
        <v>45</v>
      </c>
    </row>
    <row r="602" spans="1:22">
      <c r="A602" s="7">
        <v>41152</v>
      </c>
      <c r="B602" s="9">
        <v>24</v>
      </c>
      <c r="C602" s="9">
        <v>9</v>
      </c>
      <c r="D602" s="6">
        <v>24</v>
      </c>
      <c r="E602" s="9">
        <v>30869</v>
      </c>
      <c r="F602" s="9">
        <v>30174</v>
      </c>
      <c r="G602" s="9">
        <f t="shared" si="49"/>
        <v>61043</v>
      </c>
      <c r="H602" s="9">
        <v>49572</v>
      </c>
      <c r="I602" s="9">
        <v>13048</v>
      </c>
      <c r="J602" s="9">
        <v>239</v>
      </c>
      <c r="K602" s="9">
        <v>308</v>
      </c>
      <c r="L602" s="9">
        <f t="shared" si="46"/>
        <v>547</v>
      </c>
      <c r="M602" s="9">
        <f t="shared" si="47"/>
        <v>31108</v>
      </c>
      <c r="N602" s="9">
        <f t="shared" si="47"/>
        <v>30482</v>
      </c>
      <c r="O602" s="9">
        <f t="shared" si="48"/>
        <v>61590</v>
      </c>
      <c r="P602" s="9">
        <v>24560</v>
      </c>
      <c r="Q602" s="9">
        <v>30568</v>
      </c>
      <c r="R602" s="9">
        <v>29960</v>
      </c>
      <c r="S602" s="9">
        <v>60528</v>
      </c>
      <c r="T602" s="9">
        <v>22136</v>
      </c>
      <c r="U602" s="9" t="s">
        <v>35</v>
      </c>
    </row>
    <row r="603" spans="1:22">
      <c r="A603" s="7">
        <v>41182</v>
      </c>
      <c r="B603" s="9">
        <v>24</v>
      </c>
      <c r="C603" s="9">
        <v>10</v>
      </c>
      <c r="D603" s="6">
        <v>24</v>
      </c>
      <c r="E603" s="9">
        <v>30907</v>
      </c>
      <c r="F603" s="9">
        <v>30195</v>
      </c>
      <c r="G603" s="9">
        <f t="shared" si="49"/>
        <v>61102</v>
      </c>
      <c r="H603" s="9">
        <v>49625</v>
      </c>
      <c r="I603" s="9">
        <v>13110</v>
      </c>
      <c r="J603" s="9">
        <v>221</v>
      </c>
      <c r="K603" s="9">
        <v>304</v>
      </c>
      <c r="L603" s="9">
        <f t="shared" ref="L603:L666" si="50">J603+K603</f>
        <v>525</v>
      </c>
      <c r="M603" s="9">
        <f t="shared" si="47"/>
        <v>31128</v>
      </c>
      <c r="N603" s="9">
        <f t="shared" si="47"/>
        <v>30499</v>
      </c>
      <c r="O603" s="9">
        <f t="shared" si="48"/>
        <v>61627</v>
      </c>
      <c r="P603" s="9">
        <v>24595</v>
      </c>
      <c r="Q603" s="9">
        <v>30593</v>
      </c>
      <c r="R603" s="9">
        <v>29978</v>
      </c>
      <c r="S603" s="9">
        <v>60571</v>
      </c>
      <c r="T603" s="9">
        <v>22177</v>
      </c>
      <c r="U603" s="9" t="s">
        <v>35</v>
      </c>
    </row>
    <row r="604" spans="1:22">
      <c r="A604" s="7">
        <v>41213</v>
      </c>
      <c r="B604" s="9">
        <v>24</v>
      </c>
      <c r="C604" s="9">
        <v>11</v>
      </c>
      <c r="D604" s="6">
        <v>24</v>
      </c>
      <c r="E604" s="9">
        <v>30913</v>
      </c>
      <c r="F604" s="9">
        <v>30208</v>
      </c>
      <c r="G604" s="9">
        <f t="shared" si="49"/>
        <v>61121</v>
      </c>
      <c r="H604" s="9">
        <v>49619</v>
      </c>
      <c r="I604" s="9">
        <v>13166</v>
      </c>
      <c r="J604" s="9">
        <v>229</v>
      </c>
      <c r="K604" s="9">
        <v>302</v>
      </c>
      <c r="L604" s="9">
        <f t="shared" si="50"/>
        <v>531</v>
      </c>
      <c r="M604" s="9">
        <f t="shared" si="47"/>
        <v>31142</v>
      </c>
      <c r="N604" s="9">
        <f t="shared" si="47"/>
        <v>30510</v>
      </c>
      <c r="O604" s="9">
        <f t="shared" si="48"/>
        <v>61652</v>
      </c>
      <c r="P604" s="9">
        <v>24601</v>
      </c>
      <c r="Q604" s="9">
        <v>30607</v>
      </c>
      <c r="R604" s="9">
        <v>29989</v>
      </c>
      <c r="S604" s="9">
        <v>60596</v>
      </c>
      <c r="T604" s="9">
        <v>22183</v>
      </c>
      <c r="U604" s="9" t="s">
        <v>35</v>
      </c>
    </row>
    <row r="605" spans="1:22">
      <c r="A605" s="7">
        <v>41243</v>
      </c>
      <c r="B605" s="9">
        <v>24</v>
      </c>
      <c r="C605" s="9">
        <v>12</v>
      </c>
      <c r="D605" s="6">
        <v>24</v>
      </c>
      <c r="E605" s="9">
        <v>30932</v>
      </c>
      <c r="F605" s="9">
        <v>30210</v>
      </c>
      <c r="G605" s="9">
        <f t="shared" si="49"/>
        <v>61142</v>
      </c>
      <c r="H605" s="9">
        <v>49642</v>
      </c>
      <c r="I605" s="9">
        <v>13223</v>
      </c>
      <c r="J605" s="9">
        <v>226</v>
      </c>
      <c r="K605" s="9">
        <v>300</v>
      </c>
      <c r="L605" s="9">
        <f t="shared" si="50"/>
        <v>526</v>
      </c>
      <c r="M605" s="9">
        <f t="shared" si="47"/>
        <v>31158</v>
      </c>
      <c r="N605" s="9">
        <f t="shared" si="47"/>
        <v>30510</v>
      </c>
      <c r="O605" s="9">
        <f t="shared" si="48"/>
        <v>61668</v>
      </c>
      <c r="P605" s="9">
        <v>24625</v>
      </c>
      <c r="Q605" s="9">
        <v>30623</v>
      </c>
      <c r="R605" s="9">
        <v>29989</v>
      </c>
      <c r="S605" s="9">
        <v>60612</v>
      </c>
      <c r="T605" s="9">
        <v>22207</v>
      </c>
      <c r="U605" s="9" t="s">
        <v>35</v>
      </c>
    </row>
    <row r="606" spans="1:22">
      <c r="A606" s="7">
        <v>41274</v>
      </c>
      <c r="B606" s="9">
        <v>25</v>
      </c>
      <c r="C606" s="9">
        <v>1</v>
      </c>
      <c r="D606" s="6">
        <v>24</v>
      </c>
      <c r="E606" s="9">
        <v>30931</v>
      </c>
      <c r="F606" s="9">
        <v>30217</v>
      </c>
      <c r="G606" s="9">
        <f t="shared" si="49"/>
        <v>61148</v>
      </c>
      <c r="H606" s="9">
        <v>49642</v>
      </c>
      <c r="I606" s="9">
        <v>13254</v>
      </c>
      <c r="J606" s="9">
        <v>223</v>
      </c>
      <c r="K606" s="9">
        <v>303</v>
      </c>
      <c r="L606" s="9">
        <f t="shared" si="50"/>
        <v>526</v>
      </c>
      <c r="M606" s="9">
        <f t="shared" si="47"/>
        <v>31154</v>
      </c>
      <c r="N606" s="9">
        <f t="shared" si="47"/>
        <v>30520</v>
      </c>
      <c r="O606" s="9">
        <f t="shared" si="48"/>
        <v>61674</v>
      </c>
      <c r="P606" s="9">
        <v>24630</v>
      </c>
      <c r="Q606" s="9">
        <v>30622</v>
      </c>
      <c r="R606" s="9">
        <v>30000</v>
      </c>
      <c r="S606" s="9">
        <v>60622</v>
      </c>
      <c r="T606" s="9">
        <v>22215</v>
      </c>
      <c r="U606" s="9" t="s">
        <v>35</v>
      </c>
    </row>
    <row r="607" spans="1:22">
      <c r="A607" s="7">
        <v>41305</v>
      </c>
      <c r="B607" s="9">
        <v>25</v>
      </c>
      <c r="C607" s="9">
        <v>2</v>
      </c>
      <c r="D607" s="6">
        <v>24</v>
      </c>
      <c r="E607" s="9">
        <v>30934</v>
      </c>
      <c r="F607" s="9">
        <v>30189</v>
      </c>
      <c r="G607" s="9">
        <f t="shared" si="49"/>
        <v>61123</v>
      </c>
      <c r="H607" s="9">
        <v>49642</v>
      </c>
      <c r="I607" s="9">
        <v>13336</v>
      </c>
      <c r="J607" s="9">
        <v>225</v>
      </c>
      <c r="K607" s="9">
        <v>309</v>
      </c>
      <c r="L607" s="9">
        <f t="shared" si="50"/>
        <v>534</v>
      </c>
      <c r="M607" s="9">
        <f t="shared" si="47"/>
        <v>31159</v>
      </c>
      <c r="N607" s="9">
        <f t="shared" si="47"/>
        <v>30498</v>
      </c>
      <c r="O607" s="9">
        <f t="shared" si="48"/>
        <v>61657</v>
      </c>
      <c r="P607" s="9">
        <v>24655</v>
      </c>
      <c r="Q607" s="9">
        <v>30627</v>
      </c>
      <c r="R607" s="9">
        <v>29978</v>
      </c>
      <c r="S607" s="9">
        <v>60605</v>
      </c>
      <c r="T607" s="9">
        <v>22240</v>
      </c>
      <c r="U607" s="9" t="s">
        <v>35</v>
      </c>
    </row>
    <row r="608" spans="1:22">
      <c r="A608" s="7">
        <v>41333</v>
      </c>
      <c r="B608" s="9">
        <v>25</v>
      </c>
      <c r="C608" s="9">
        <v>3</v>
      </c>
      <c r="D608" s="6">
        <v>24</v>
      </c>
      <c r="E608" s="9">
        <v>30931</v>
      </c>
      <c r="F608" s="9">
        <v>30167</v>
      </c>
      <c r="G608" s="9">
        <f t="shared" si="49"/>
        <v>61098</v>
      </c>
      <c r="H608" s="9">
        <v>49637</v>
      </c>
      <c r="I608" s="9">
        <v>13396</v>
      </c>
      <c r="J608" s="9">
        <v>223</v>
      </c>
      <c r="K608" s="9">
        <v>308</v>
      </c>
      <c r="L608" s="9">
        <f t="shared" si="50"/>
        <v>531</v>
      </c>
      <c r="M608" s="9">
        <f t="shared" si="47"/>
        <v>31154</v>
      </c>
      <c r="N608" s="9">
        <f t="shared" si="47"/>
        <v>30475</v>
      </c>
      <c r="O608" s="9">
        <f t="shared" si="48"/>
        <v>61629</v>
      </c>
      <c r="P608" s="9">
        <v>24655</v>
      </c>
      <c r="Q608" s="9">
        <v>30622</v>
      </c>
      <c r="R608" s="9">
        <v>29955</v>
      </c>
      <c r="S608" s="9">
        <v>60577</v>
      </c>
      <c r="T608" s="9">
        <v>22240</v>
      </c>
      <c r="U608" s="9" t="s">
        <v>35</v>
      </c>
    </row>
    <row r="609" spans="1:21">
      <c r="A609" s="7">
        <v>41364</v>
      </c>
      <c r="B609" s="9">
        <v>25</v>
      </c>
      <c r="C609" s="9">
        <v>4</v>
      </c>
      <c r="D609" s="6">
        <v>25</v>
      </c>
      <c r="E609" s="9">
        <v>30874</v>
      </c>
      <c r="F609" s="9">
        <v>30145</v>
      </c>
      <c r="G609" s="9">
        <f t="shared" si="49"/>
        <v>61019</v>
      </c>
      <c r="H609" s="9">
        <v>49578</v>
      </c>
      <c r="I609" s="9">
        <v>13475</v>
      </c>
      <c r="J609" s="9">
        <v>228</v>
      </c>
      <c r="K609" s="9">
        <v>312</v>
      </c>
      <c r="L609" s="9">
        <f t="shared" si="50"/>
        <v>540</v>
      </c>
      <c r="M609" s="9">
        <f t="shared" si="47"/>
        <v>31102</v>
      </c>
      <c r="N609" s="9">
        <f t="shared" si="47"/>
        <v>30457</v>
      </c>
      <c r="O609" s="9">
        <f t="shared" si="48"/>
        <v>61559</v>
      </c>
      <c r="P609" s="9">
        <v>24668</v>
      </c>
      <c r="Q609" s="9">
        <v>30570</v>
      </c>
      <c r="R609" s="9">
        <v>29936</v>
      </c>
      <c r="S609" s="9">
        <v>60506</v>
      </c>
      <c r="T609" s="9">
        <v>22253</v>
      </c>
      <c r="U609" s="9" t="s">
        <v>35</v>
      </c>
    </row>
    <row r="610" spans="1:21">
      <c r="A610" s="7">
        <v>41394</v>
      </c>
      <c r="B610" s="9">
        <v>25</v>
      </c>
      <c r="C610" s="9">
        <v>5</v>
      </c>
      <c r="D610" s="6">
        <v>25</v>
      </c>
      <c r="E610" s="9">
        <v>30920</v>
      </c>
      <c r="F610" s="9">
        <v>30149</v>
      </c>
      <c r="G610" s="9">
        <f t="shared" si="49"/>
        <v>61069</v>
      </c>
      <c r="H610" s="9">
        <v>49627</v>
      </c>
      <c r="I610" s="9">
        <v>13551</v>
      </c>
      <c r="J610" s="9">
        <v>238</v>
      </c>
      <c r="K610" s="9">
        <v>316</v>
      </c>
      <c r="L610" s="9">
        <f t="shared" si="50"/>
        <v>554</v>
      </c>
      <c r="M610" s="9">
        <f t="shared" si="47"/>
        <v>31158</v>
      </c>
      <c r="N610" s="9">
        <f t="shared" si="47"/>
        <v>30465</v>
      </c>
      <c r="O610" s="9">
        <f t="shared" si="48"/>
        <v>61623</v>
      </c>
      <c r="P610" s="9">
        <v>24754</v>
      </c>
      <c r="Q610" s="9">
        <v>30626</v>
      </c>
      <c r="R610" s="9">
        <v>29944</v>
      </c>
      <c r="S610" s="9">
        <v>60570</v>
      </c>
      <c r="T610" s="9">
        <v>22339</v>
      </c>
      <c r="U610" s="9" t="s">
        <v>35</v>
      </c>
    </row>
    <row r="611" spans="1:21">
      <c r="A611" s="7">
        <v>41425</v>
      </c>
      <c r="B611" s="9">
        <v>25</v>
      </c>
      <c r="C611" s="9">
        <v>6</v>
      </c>
      <c r="D611" s="6">
        <v>25</v>
      </c>
      <c r="E611" s="9">
        <v>30947</v>
      </c>
      <c r="F611" s="9">
        <v>30171</v>
      </c>
      <c r="G611" s="9">
        <f t="shared" si="49"/>
        <v>61118</v>
      </c>
      <c r="H611" s="9">
        <v>49660</v>
      </c>
      <c r="I611" s="9">
        <v>13592</v>
      </c>
      <c r="J611" s="9">
        <v>240</v>
      </c>
      <c r="K611" s="9">
        <v>321</v>
      </c>
      <c r="L611" s="9">
        <f t="shared" si="50"/>
        <v>561</v>
      </c>
      <c r="M611" s="9">
        <f t="shared" si="47"/>
        <v>31187</v>
      </c>
      <c r="N611" s="9">
        <f t="shared" si="47"/>
        <v>30492</v>
      </c>
      <c r="O611" s="9">
        <f t="shared" si="48"/>
        <v>61679</v>
      </c>
      <c r="P611" s="9">
        <v>24789</v>
      </c>
      <c r="Q611" s="9">
        <v>30655</v>
      </c>
      <c r="R611" s="9">
        <v>29971</v>
      </c>
      <c r="S611" s="9">
        <v>60626</v>
      </c>
      <c r="T611" s="9">
        <v>22374</v>
      </c>
      <c r="U611" s="9" t="s">
        <v>35</v>
      </c>
    </row>
    <row r="612" spans="1:21">
      <c r="A612" s="7">
        <v>41455</v>
      </c>
      <c r="B612" s="9">
        <v>25</v>
      </c>
      <c r="C612" s="9">
        <v>7</v>
      </c>
      <c r="D612" s="6">
        <v>25</v>
      </c>
      <c r="E612" s="9">
        <v>30967</v>
      </c>
      <c r="F612" s="9">
        <v>30196</v>
      </c>
      <c r="G612" s="9">
        <f t="shared" si="49"/>
        <v>61163</v>
      </c>
      <c r="H612" s="9">
        <v>49689</v>
      </c>
      <c r="I612" s="9">
        <v>13642</v>
      </c>
      <c r="J612" s="9">
        <v>243</v>
      </c>
      <c r="K612" s="9">
        <v>320</v>
      </c>
      <c r="L612" s="9">
        <f t="shared" si="50"/>
        <v>563</v>
      </c>
      <c r="M612" s="9">
        <f t="shared" si="47"/>
        <v>31210</v>
      </c>
      <c r="N612" s="9">
        <f t="shared" si="47"/>
        <v>30516</v>
      </c>
      <c r="O612" s="9">
        <f t="shared" si="48"/>
        <v>61726</v>
      </c>
      <c r="P612" s="9">
        <v>24807</v>
      </c>
      <c r="Q612" s="9">
        <v>30678</v>
      </c>
      <c r="R612" s="9">
        <v>29995</v>
      </c>
      <c r="S612" s="9">
        <v>60673</v>
      </c>
      <c r="T612" s="9">
        <v>22392</v>
      </c>
      <c r="U612" s="9" t="s">
        <v>35</v>
      </c>
    </row>
    <row r="613" spans="1:21">
      <c r="A613" s="7">
        <v>41486</v>
      </c>
      <c r="B613" s="9">
        <v>25</v>
      </c>
      <c r="C613" s="9">
        <v>8</v>
      </c>
      <c r="D613" s="6">
        <v>25</v>
      </c>
      <c r="E613" s="9">
        <v>30976</v>
      </c>
      <c r="F613" s="9">
        <v>30208</v>
      </c>
      <c r="G613" s="9">
        <f t="shared" si="49"/>
        <v>61184</v>
      </c>
      <c r="H613" s="9">
        <v>49688</v>
      </c>
      <c r="I613" s="9">
        <v>13692</v>
      </c>
      <c r="J613" s="9">
        <v>246</v>
      </c>
      <c r="K613" s="9">
        <v>321</v>
      </c>
      <c r="L613" s="9">
        <f t="shared" si="50"/>
        <v>567</v>
      </c>
      <c r="M613" s="9">
        <f t="shared" si="47"/>
        <v>31222</v>
      </c>
      <c r="N613" s="9">
        <f t="shared" si="47"/>
        <v>30529</v>
      </c>
      <c r="O613" s="9">
        <f t="shared" si="48"/>
        <v>61751</v>
      </c>
      <c r="P613" s="9">
        <v>24845</v>
      </c>
      <c r="Q613" s="9">
        <v>30690</v>
      </c>
      <c r="R613" s="9">
        <v>30008</v>
      </c>
      <c r="S613" s="9">
        <v>60698</v>
      </c>
      <c r="T613" s="9">
        <v>22430</v>
      </c>
      <c r="U613" s="9" t="s">
        <v>35</v>
      </c>
    </row>
    <row r="614" spans="1:21">
      <c r="A614" s="7">
        <v>41517</v>
      </c>
      <c r="B614" s="9">
        <v>25</v>
      </c>
      <c r="C614" s="9">
        <v>9</v>
      </c>
      <c r="D614" s="6">
        <v>25</v>
      </c>
      <c r="E614" s="9">
        <v>30975</v>
      </c>
      <c r="F614" s="9">
        <v>30222</v>
      </c>
      <c r="G614" s="9">
        <f t="shared" si="49"/>
        <v>61197</v>
      </c>
      <c r="H614" s="9">
        <v>49696</v>
      </c>
      <c r="I614" s="9">
        <v>13754</v>
      </c>
      <c r="J614" s="9">
        <v>250</v>
      </c>
      <c r="K614" s="9">
        <v>324</v>
      </c>
      <c r="L614" s="9">
        <f t="shared" si="50"/>
        <v>574</v>
      </c>
      <c r="M614" s="9">
        <f t="shared" si="47"/>
        <v>31225</v>
      </c>
      <c r="N614" s="9">
        <f t="shared" si="47"/>
        <v>30546</v>
      </c>
      <c r="O614" s="9">
        <f t="shared" si="48"/>
        <v>61771</v>
      </c>
      <c r="P614" s="9">
        <v>24871</v>
      </c>
      <c r="Q614" s="9">
        <v>30693</v>
      </c>
      <c r="R614" s="9">
        <v>30025</v>
      </c>
      <c r="S614" s="9">
        <v>60718</v>
      </c>
      <c r="T614" s="9">
        <v>22456</v>
      </c>
      <c r="U614" s="9" t="s">
        <v>35</v>
      </c>
    </row>
    <row r="615" spans="1:21">
      <c r="A615" s="7">
        <v>41547</v>
      </c>
      <c r="B615" s="9">
        <v>25</v>
      </c>
      <c r="C615" s="9">
        <v>10</v>
      </c>
      <c r="D615" s="6">
        <v>25</v>
      </c>
      <c r="E615" s="9">
        <v>31010</v>
      </c>
      <c r="F615" s="9">
        <v>30224</v>
      </c>
      <c r="G615" s="9">
        <f t="shared" si="49"/>
        <v>61234</v>
      </c>
      <c r="H615" s="9">
        <v>49734</v>
      </c>
      <c r="I615" s="9">
        <v>13802</v>
      </c>
      <c r="J615" s="9">
        <v>252</v>
      </c>
      <c r="K615" s="9">
        <v>326</v>
      </c>
      <c r="L615" s="9">
        <f t="shared" si="50"/>
        <v>578</v>
      </c>
      <c r="M615" s="9">
        <f t="shared" si="47"/>
        <v>31262</v>
      </c>
      <c r="N615" s="9">
        <f t="shared" si="47"/>
        <v>30550</v>
      </c>
      <c r="O615" s="9">
        <f t="shared" si="48"/>
        <v>61812</v>
      </c>
      <c r="P615" s="9">
        <v>24891</v>
      </c>
      <c r="Q615" s="9">
        <v>30730</v>
      </c>
      <c r="R615" s="9">
        <v>30029</v>
      </c>
      <c r="S615" s="9">
        <v>60759</v>
      </c>
      <c r="T615" s="9">
        <v>22476</v>
      </c>
      <c r="U615" s="9" t="s">
        <v>35</v>
      </c>
    </row>
    <row r="616" spans="1:21">
      <c r="A616" s="7">
        <v>41578</v>
      </c>
      <c r="B616" s="9">
        <v>25</v>
      </c>
      <c r="C616" s="9">
        <v>11</v>
      </c>
      <c r="D616" s="6">
        <v>25</v>
      </c>
      <c r="E616" s="9">
        <v>31065</v>
      </c>
      <c r="F616" s="9">
        <v>30258</v>
      </c>
      <c r="G616" s="9">
        <f t="shared" si="49"/>
        <v>61323</v>
      </c>
      <c r="H616" s="9">
        <v>49779</v>
      </c>
      <c r="I616" s="9">
        <v>13849</v>
      </c>
      <c r="J616" s="9">
        <v>249</v>
      </c>
      <c r="K616" s="9">
        <v>328</v>
      </c>
      <c r="L616" s="9">
        <f t="shared" si="50"/>
        <v>577</v>
      </c>
      <c r="M616" s="9">
        <f t="shared" si="47"/>
        <v>31314</v>
      </c>
      <c r="N616" s="9">
        <f t="shared" si="47"/>
        <v>30586</v>
      </c>
      <c r="O616" s="9">
        <f t="shared" si="48"/>
        <v>61900</v>
      </c>
      <c r="P616" s="9">
        <v>24930</v>
      </c>
      <c r="Q616" s="9">
        <v>30782</v>
      </c>
      <c r="R616" s="9">
        <v>30065</v>
      </c>
      <c r="S616" s="9">
        <v>60847</v>
      </c>
      <c r="T616" s="9">
        <v>22515</v>
      </c>
      <c r="U616" s="9" t="s">
        <v>35</v>
      </c>
    </row>
    <row r="617" spans="1:21">
      <c r="A617" s="7">
        <v>41608</v>
      </c>
      <c r="B617" s="9">
        <v>25</v>
      </c>
      <c r="C617" s="9">
        <v>12</v>
      </c>
      <c r="D617" s="6">
        <v>25</v>
      </c>
      <c r="E617" s="9">
        <v>31051</v>
      </c>
      <c r="F617" s="9">
        <v>30267</v>
      </c>
      <c r="G617" s="9">
        <f t="shared" si="49"/>
        <v>61318</v>
      </c>
      <c r="H617" s="9">
        <v>49779</v>
      </c>
      <c r="I617" s="9">
        <v>13900</v>
      </c>
      <c r="J617" s="9">
        <v>248</v>
      </c>
      <c r="K617" s="9">
        <v>329</v>
      </c>
      <c r="L617" s="9">
        <f t="shared" si="50"/>
        <v>577</v>
      </c>
      <c r="M617" s="9">
        <f t="shared" si="47"/>
        <v>31299</v>
      </c>
      <c r="N617" s="9">
        <f t="shared" si="47"/>
        <v>30596</v>
      </c>
      <c r="O617" s="9">
        <f t="shared" si="48"/>
        <v>61895</v>
      </c>
      <c r="P617" s="9">
        <v>24946</v>
      </c>
      <c r="Q617" s="9">
        <v>30767</v>
      </c>
      <c r="R617" s="9">
        <v>30075</v>
      </c>
      <c r="S617" s="9">
        <v>60842</v>
      </c>
      <c r="T617" s="9">
        <v>22531</v>
      </c>
      <c r="U617" s="9" t="s">
        <v>35</v>
      </c>
    </row>
    <row r="618" spans="1:21">
      <c r="A618" s="7">
        <v>41639</v>
      </c>
      <c r="B618" s="9">
        <v>26</v>
      </c>
      <c r="C618" s="9">
        <v>1</v>
      </c>
      <c r="D618" s="6">
        <v>25</v>
      </c>
      <c r="E618" s="9">
        <v>31033</v>
      </c>
      <c r="F618" s="9">
        <v>30269</v>
      </c>
      <c r="G618" s="9">
        <f t="shared" si="49"/>
        <v>61302</v>
      </c>
      <c r="H618" s="9">
        <v>49778</v>
      </c>
      <c r="I618" s="9">
        <v>13967</v>
      </c>
      <c r="J618" s="9">
        <v>246</v>
      </c>
      <c r="K618" s="9">
        <v>328</v>
      </c>
      <c r="L618" s="9">
        <f t="shared" si="50"/>
        <v>574</v>
      </c>
      <c r="M618" s="9">
        <f t="shared" si="47"/>
        <v>31279</v>
      </c>
      <c r="N618" s="9">
        <f t="shared" si="47"/>
        <v>30597</v>
      </c>
      <c r="O618" s="9">
        <f t="shared" si="48"/>
        <v>61876</v>
      </c>
      <c r="P618" s="9">
        <v>24970</v>
      </c>
      <c r="Q618" s="9">
        <v>30747</v>
      </c>
      <c r="R618" s="9">
        <v>30076</v>
      </c>
      <c r="S618" s="9">
        <v>60823</v>
      </c>
      <c r="T618" s="9">
        <v>22555</v>
      </c>
      <c r="U618" s="9" t="s">
        <v>35</v>
      </c>
    </row>
    <row r="619" spans="1:21">
      <c r="A619" s="7">
        <v>41670</v>
      </c>
      <c r="B619" s="9">
        <v>26</v>
      </c>
      <c r="C619" s="9">
        <v>2</v>
      </c>
      <c r="D619" s="6">
        <v>25</v>
      </c>
      <c r="E619" s="9">
        <v>31030</v>
      </c>
      <c r="F619" s="9">
        <v>30268</v>
      </c>
      <c r="G619" s="9">
        <f t="shared" si="49"/>
        <v>61298</v>
      </c>
      <c r="H619" s="9">
        <v>49790</v>
      </c>
      <c r="I619" s="9">
        <v>14039</v>
      </c>
      <c r="J619" s="9">
        <v>246</v>
      </c>
      <c r="K619" s="9">
        <v>331</v>
      </c>
      <c r="L619" s="9">
        <f t="shared" si="50"/>
        <v>577</v>
      </c>
      <c r="M619" s="9">
        <f t="shared" si="47"/>
        <v>31276</v>
      </c>
      <c r="N619" s="9">
        <f t="shared" si="47"/>
        <v>30599</v>
      </c>
      <c r="O619" s="9">
        <f t="shared" si="48"/>
        <v>61875</v>
      </c>
      <c r="P619" s="9">
        <v>25002</v>
      </c>
      <c r="Q619" s="9">
        <v>30744</v>
      </c>
      <c r="R619" s="9">
        <v>30078</v>
      </c>
      <c r="S619" s="9">
        <v>60822</v>
      </c>
      <c r="T619" s="9">
        <v>22587</v>
      </c>
      <c r="U619" s="9" t="s">
        <v>35</v>
      </c>
    </row>
    <row r="620" spans="1:21">
      <c r="A620" s="7">
        <v>41698</v>
      </c>
      <c r="B620" s="9">
        <v>26</v>
      </c>
      <c r="C620" s="9">
        <v>3</v>
      </c>
      <c r="D620" s="6">
        <v>25</v>
      </c>
      <c r="E620" s="9">
        <v>31049</v>
      </c>
      <c r="F620" s="9">
        <v>30266</v>
      </c>
      <c r="G620" s="9">
        <f t="shared" si="49"/>
        <v>61315</v>
      </c>
      <c r="H620" s="9">
        <v>49815</v>
      </c>
      <c r="I620" s="9">
        <v>14122</v>
      </c>
      <c r="J620" s="9">
        <v>251</v>
      </c>
      <c r="K620" s="9">
        <v>337</v>
      </c>
      <c r="L620" s="9">
        <f t="shared" si="50"/>
        <v>588</v>
      </c>
      <c r="M620" s="9">
        <f t="shared" si="47"/>
        <v>31300</v>
      </c>
      <c r="N620" s="9">
        <f t="shared" si="47"/>
        <v>30603</v>
      </c>
      <c r="O620" s="9">
        <f t="shared" si="48"/>
        <v>61903</v>
      </c>
      <c r="P620" s="9">
        <v>25029</v>
      </c>
      <c r="Q620" s="9">
        <v>30768</v>
      </c>
      <c r="R620" s="9">
        <v>30082</v>
      </c>
      <c r="S620" s="9">
        <v>60850</v>
      </c>
      <c r="T620" s="9">
        <v>22614</v>
      </c>
      <c r="U620" s="9" t="s">
        <v>35</v>
      </c>
    </row>
    <row r="621" spans="1:21">
      <c r="A621" s="7">
        <v>41729</v>
      </c>
      <c r="B621" s="9">
        <v>26</v>
      </c>
      <c r="C621" s="9">
        <v>4</v>
      </c>
      <c r="D621" s="6">
        <v>26</v>
      </c>
      <c r="E621" s="9">
        <v>31039</v>
      </c>
      <c r="F621" s="9">
        <v>30270</v>
      </c>
      <c r="G621" s="9">
        <f t="shared" si="49"/>
        <v>61309</v>
      </c>
      <c r="H621" s="9">
        <v>49810</v>
      </c>
      <c r="I621" s="9">
        <v>14175</v>
      </c>
      <c r="J621" s="9">
        <v>248</v>
      </c>
      <c r="K621" s="9">
        <v>338</v>
      </c>
      <c r="L621" s="9">
        <f t="shared" si="50"/>
        <v>586</v>
      </c>
      <c r="M621" s="9">
        <f t="shared" si="47"/>
        <v>31287</v>
      </c>
      <c r="N621" s="9">
        <f t="shared" si="47"/>
        <v>30608</v>
      </c>
      <c r="O621" s="9">
        <f t="shared" si="48"/>
        <v>61895</v>
      </c>
      <c r="P621" s="9">
        <v>25087</v>
      </c>
      <c r="Q621" s="9">
        <v>30755</v>
      </c>
      <c r="R621" s="9">
        <v>30087</v>
      </c>
      <c r="S621" s="9">
        <v>60842</v>
      </c>
      <c r="T621" s="9">
        <v>22672</v>
      </c>
      <c r="U621" s="9" t="s">
        <v>35</v>
      </c>
    </row>
    <row r="622" spans="1:21">
      <c r="A622" s="7">
        <v>41759</v>
      </c>
      <c r="B622" s="9">
        <v>26</v>
      </c>
      <c r="C622" s="9">
        <v>5</v>
      </c>
      <c r="D622" s="6">
        <v>26</v>
      </c>
      <c r="E622" s="9">
        <v>31054</v>
      </c>
      <c r="F622" s="9">
        <v>30277</v>
      </c>
      <c r="G622" s="9">
        <f t="shared" si="49"/>
        <v>61331</v>
      </c>
      <c r="H622" s="9">
        <v>49838</v>
      </c>
      <c r="I622" s="9">
        <v>14228</v>
      </c>
      <c r="J622" s="9">
        <v>255</v>
      </c>
      <c r="K622" s="9">
        <v>338</v>
      </c>
      <c r="L622" s="9">
        <f t="shared" si="50"/>
        <v>593</v>
      </c>
      <c r="M622" s="9">
        <f t="shared" si="47"/>
        <v>31309</v>
      </c>
      <c r="N622" s="9">
        <f t="shared" si="47"/>
        <v>30615</v>
      </c>
      <c r="O622" s="9">
        <f t="shared" si="48"/>
        <v>61924</v>
      </c>
      <c r="P622" s="9">
        <v>25148</v>
      </c>
      <c r="Q622" s="9">
        <v>30777</v>
      </c>
      <c r="R622" s="9">
        <v>30094</v>
      </c>
      <c r="S622" s="9">
        <v>60871</v>
      </c>
      <c r="T622" s="9">
        <v>22733</v>
      </c>
      <c r="U622" s="9" t="s">
        <v>35</v>
      </c>
    </row>
    <row r="623" spans="1:21">
      <c r="A623" s="7">
        <v>41790</v>
      </c>
      <c r="B623" s="9">
        <v>26</v>
      </c>
      <c r="C623" s="9">
        <v>6</v>
      </c>
      <c r="D623" s="6">
        <v>26</v>
      </c>
      <c r="E623" s="9">
        <v>31054</v>
      </c>
      <c r="F623" s="9">
        <v>30278</v>
      </c>
      <c r="G623" s="9">
        <f t="shared" si="49"/>
        <v>61332</v>
      </c>
      <c r="H623" s="9">
        <v>49845</v>
      </c>
      <c r="I623" s="9">
        <v>14283</v>
      </c>
      <c r="J623" s="9">
        <v>258</v>
      </c>
      <c r="K623" s="9">
        <v>339</v>
      </c>
      <c r="L623" s="9">
        <f t="shared" si="50"/>
        <v>597</v>
      </c>
      <c r="M623" s="9">
        <f t="shared" si="47"/>
        <v>31312</v>
      </c>
      <c r="N623" s="9">
        <f t="shared" si="47"/>
        <v>30617</v>
      </c>
      <c r="O623" s="9">
        <f t="shared" si="48"/>
        <v>61929</v>
      </c>
      <c r="P623" s="9">
        <v>25177</v>
      </c>
      <c r="Q623" s="9">
        <v>30780</v>
      </c>
      <c r="R623" s="9">
        <v>30096</v>
      </c>
      <c r="S623" s="9">
        <v>60876</v>
      </c>
      <c r="T623" s="9">
        <v>22762</v>
      </c>
      <c r="U623" s="9" t="s">
        <v>35</v>
      </c>
    </row>
    <row r="624" spans="1:21">
      <c r="A624" s="7">
        <v>41820</v>
      </c>
      <c r="B624" s="9">
        <v>26</v>
      </c>
      <c r="C624" s="9">
        <v>7</v>
      </c>
      <c r="D624" s="6">
        <v>26</v>
      </c>
      <c r="E624" s="9">
        <v>31068</v>
      </c>
      <c r="F624" s="9">
        <v>30282</v>
      </c>
      <c r="G624" s="9">
        <f t="shared" si="49"/>
        <v>61350</v>
      </c>
      <c r="H624" s="9">
        <v>49871</v>
      </c>
      <c r="I624" s="9">
        <v>14333</v>
      </c>
      <c r="J624" s="9">
        <v>254</v>
      </c>
      <c r="K624" s="9">
        <v>334</v>
      </c>
      <c r="L624" s="9">
        <f t="shared" si="50"/>
        <v>588</v>
      </c>
      <c r="M624" s="9">
        <f t="shared" si="47"/>
        <v>31322</v>
      </c>
      <c r="N624" s="9">
        <f t="shared" si="47"/>
        <v>30616</v>
      </c>
      <c r="O624" s="9">
        <f t="shared" si="48"/>
        <v>61938</v>
      </c>
      <c r="P624" s="9">
        <v>25199</v>
      </c>
      <c r="Q624" s="9">
        <v>30790</v>
      </c>
      <c r="R624" s="9">
        <v>30095</v>
      </c>
      <c r="S624" s="9">
        <v>60885</v>
      </c>
      <c r="T624" s="9">
        <v>22784</v>
      </c>
      <c r="U624" s="9" t="s">
        <v>35</v>
      </c>
    </row>
    <row r="625" spans="1:21">
      <c r="A625" s="7">
        <v>41851</v>
      </c>
      <c r="B625" s="9">
        <v>26</v>
      </c>
      <c r="C625" s="9">
        <v>8</v>
      </c>
      <c r="D625" s="6">
        <v>26</v>
      </c>
      <c r="E625" s="9">
        <v>31087</v>
      </c>
      <c r="F625" s="9">
        <v>30295</v>
      </c>
      <c r="G625" s="9">
        <f t="shared" si="49"/>
        <v>61382</v>
      </c>
      <c r="H625" s="9">
        <v>49887</v>
      </c>
      <c r="I625" s="9">
        <v>14403</v>
      </c>
      <c r="J625" s="9">
        <v>250</v>
      </c>
      <c r="K625" s="9">
        <v>334</v>
      </c>
      <c r="L625" s="9">
        <f t="shared" si="50"/>
        <v>584</v>
      </c>
      <c r="M625" s="9">
        <f t="shared" si="47"/>
        <v>31337</v>
      </c>
      <c r="N625" s="9">
        <f t="shared" si="47"/>
        <v>30629</v>
      </c>
      <c r="O625" s="9">
        <f t="shared" si="48"/>
        <v>61966</v>
      </c>
      <c r="P625" s="9">
        <v>25231</v>
      </c>
      <c r="Q625" s="9">
        <v>30805</v>
      </c>
      <c r="R625" s="9">
        <v>30108</v>
      </c>
      <c r="S625" s="9">
        <v>60913</v>
      </c>
      <c r="T625" s="9">
        <v>22816</v>
      </c>
      <c r="U625" s="9" t="s">
        <v>35</v>
      </c>
    </row>
    <row r="626" spans="1:21">
      <c r="A626" s="7">
        <v>41882</v>
      </c>
      <c r="B626" s="9">
        <v>26</v>
      </c>
      <c r="C626" s="9">
        <v>9</v>
      </c>
      <c r="D626" s="6">
        <v>26</v>
      </c>
      <c r="E626" s="9">
        <v>31076</v>
      </c>
      <c r="F626" s="9">
        <v>30294</v>
      </c>
      <c r="G626" s="9">
        <f t="shared" si="49"/>
        <v>61370</v>
      </c>
      <c r="H626" s="9">
        <v>49891</v>
      </c>
      <c r="I626" s="9">
        <v>14465</v>
      </c>
      <c r="J626" s="9">
        <v>249</v>
      </c>
      <c r="K626" s="9">
        <v>333</v>
      </c>
      <c r="L626" s="9">
        <f t="shared" si="50"/>
        <v>582</v>
      </c>
      <c r="M626" s="9">
        <f t="shared" si="47"/>
        <v>31325</v>
      </c>
      <c r="N626" s="9">
        <f t="shared" si="47"/>
        <v>30627</v>
      </c>
      <c r="O626" s="9">
        <f t="shared" si="48"/>
        <v>61952</v>
      </c>
      <c r="P626" s="9">
        <v>25226</v>
      </c>
      <c r="Q626" s="9">
        <v>30793</v>
      </c>
      <c r="R626" s="9">
        <v>30106</v>
      </c>
      <c r="S626" s="9">
        <v>60899</v>
      </c>
      <c r="T626" s="9">
        <v>22811</v>
      </c>
      <c r="U626" s="9" t="s">
        <v>35</v>
      </c>
    </row>
    <row r="627" spans="1:21">
      <c r="A627" s="7">
        <v>41912</v>
      </c>
      <c r="B627" s="9">
        <v>26</v>
      </c>
      <c r="C627" s="9">
        <v>10</v>
      </c>
      <c r="D627" s="6">
        <v>26</v>
      </c>
      <c r="E627" s="9">
        <v>31051</v>
      </c>
      <c r="F627" s="9">
        <v>30303</v>
      </c>
      <c r="G627" s="9">
        <f t="shared" si="49"/>
        <v>61354</v>
      </c>
      <c r="H627" s="9">
        <v>49895</v>
      </c>
      <c r="I627" s="9">
        <v>14517</v>
      </c>
      <c r="J627" s="9">
        <v>251</v>
      </c>
      <c r="K627" s="9">
        <v>331</v>
      </c>
      <c r="L627" s="9">
        <f t="shared" si="50"/>
        <v>582</v>
      </c>
      <c r="M627" s="9">
        <f t="shared" si="47"/>
        <v>31302</v>
      </c>
      <c r="N627" s="9">
        <f t="shared" si="47"/>
        <v>30634</v>
      </c>
      <c r="O627" s="9">
        <f t="shared" si="48"/>
        <v>61936</v>
      </c>
      <c r="P627" s="9">
        <v>25223</v>
      </c>
      <c r="Q627" s="9">
        <v>30770</v>
      </c>
      <c r="R627" s="9">
        <v>30113</v>
      </c>
      <c r="S627" s="9">
        <v>60883</v>
      </c>
      <c r="T627" s="9">
        <v>22808</v>
      </c>
      <c r="U627" s="9" t="s">
        <v>35</v>
      </c>
    </row>
    <row r="628" spans="1:21">
      <c r="A628" s="7">
        <v>41943</v>
      </c>
      <c r="B628" s="9">
        <v>26</v>
      </c>
      <c r="C628" s="9">
        <v>11</v>
      </c>
      <c r="D628" s="6">
        <v>26</v>
      </c>
      <c r="E628" s="9">
        <v>31040</v>
      </c>
      <c r="F628" s="9">
        <v>30339</v>
      </c>
      <c r="G628" s="9">
        <f t="shared" si="49"/>
        <v>61379</v>
      </c>
      <c r="H628" s="9">
        <v>49912</v>
      </c>
      <c r="I628" s="9">
        <v>14601</v>
      </c>
      <c r="J628" s="9">
        <v>251</v>
      </c>
      <c r="K628" s="9">
        <v>331</v>
      </c>
      <c r="L628" s="9">
        <f t="shared" si="50"/>
        <v>582</v>
      </c>
      <c r="M628" s="9">
        <f t="shared" si="47"/>
        <v>31291</v>
      </c>
      <c r="N628" s="9">
        <f t="shared" si="47"/>
        <v>30670</v>
      </c>
      <c r="O628" s="9">
        <f t="shared" si="48"/>
        <v>61961</v>
      </c>
      <c r="P628" s="9">
        <v>25254</v>
      </c>
      <c r="Q628" s="9">
        <v>30759</v>
      </c>
      <c r="R628" s="9">
        <v>30149</v>
      </c>
      <c r="S628" s="9">
        <v>60908</v>
      </c>
      <c r="T628" s="9">
        <v>22839</v>
      </c>
      <c r="U628" s="9" t="s">
        <v>35</v>
      </c>
    </row>
    <row r="629" spans="1:21">
      <c r="A629" s="7">
        <v>41973</v>
      </c>
      <c r="B629" s="9">
        <v>26</v>
      </c>
      <c r="C629" s="9">
        <v>12</v>
      </c>
      <c r="D629" s="6">
        <v>26</v>
      </c>
      <c r="E629" s="9">
        <v>31049</v>
      </c>
      <c r="F629" s="9">
        <v>30339</v>
      </c>
      <c r="G629" s="9">
        <f t="shared" si="49"/>
        <v>61388</v>
      </c>
      <c r="H629" s="9">
        <v>49927</v>
      </c>
      <c r="I629" s="9">
        <v>14663</v>
      </c>
      <c r="J629" s="9">
        <v>249</v>
      </c>
      <c r="K629" s="9">
        <v>333</v>
      </c>
      <c r="L629" s="9">
        <f t="shared" si="50"/>
        <v>582</v>
      </c>
      <c r="M629" s="9">
        <f t="shared" si="47"/>
        <v>31298</v>
      </c>
      <c r="N629" s="9">
        <f t="shared" si="47"/>
        <v>30672</v>
      </c>
      <c r="O629" s="9">
        <f t="shared" si="48"/>
        <v>61970</v>
      </c>
      <c r="P629" s="9">
        <v>25256</v>
      </c>
      <c r="Q629" s="9">
        <v>30766</v>
      </c>
      <c r="R629" s="9">
        <v>30151</v>
      </c>
      <c r="S629" s="9">
        <v>60917</v>
      </c>
      <c r="T629" s="9">
        <v>22841</v>
      </c>
      <c r="U629" s="9" t="s">
        <v>35</v>
      </c>
    </row>
    <row r="630" spans="1:21">
      <c r="A630" s="7">
        <v>42004</v>
      </c>
      <c r="B630" s="9">
        <v>27</v>
      </c>
      <c r="C630" s="9">
        <v>1</v>
      </c>
      <c r="D630" s="6">
        <v>26</v>
      </c>
      <c r="E630" s="9">
        <v>31070</v>
      </c>
      <c r="F630" s="9">
        <v>30359</v>
      </c>
      <c r="G630" s="9">
        <f t="shared" si="49"/>
        <v>61429</v>
      </c>
      <c r="H630" s="9">
        <v>49968</v>
      </c>
      <c r="I630" s="9">
        <v>14734</v>
      </c>
      <c r="J630" s="9">
        <v>263</v>
      </c>
      <c r="K630" s="9">
        <v>330</v>
      </c>
      <c r="L630" s="9">
        <f t="shared" si="50"/>
        <v>593</v>
      </c>
      <c r="M630" s="9">
        <f t="shared" si="47"/>
        <v>31333</v>
      </c>
      <c r="N630" s="9">
        <f t="shared" si="47"/>
        <v>30689</v>
      </c>
      <c r="O630" s="9">
        <f t="shared" si="48"/>
        <v>62022</v>
      </c>
      <c r="P630" s="9">
        <v>25297</v>
      </c>
      <c r="Q630" s="9">
        <v>30801</v>
      </c>
      <c r="R630" s="9">
        <v>30168</v>
      </c>
      <c r="S630" s="9">
        <v>60969</v>
      </c>
      <c r="T630" s="9">
        <v>22882</v>
      </c>
      <c r="U630" s="9" t="s">
        <v>35</v>
      </c>
    </row>
    <row r="631" spans="1:21">
      <c r="A631" s="7">
        <v>42035</v>
      </c>
      <c r="B631" s="9">
        <v>27</v>
      </c>
      <c r="C631" s="9">
        <v>2</v>
      </c>
      <c r="D631" s="6">
        <v>26</v>
      </c>
      <c r="E631" s="9">
        <v>31047</v>
      </c>
      <c r="F631" s="9">
        <v>30353</v>
      </c>
      <c r="G631" s="9">
        <f t="shared" si="49"/>
        <v>61400</v>
      </c>
      <c r="H631" s="9">
        <v>49965</v>
      </c>
      <c r="I631" s="9">
        <v>14794</v>
      </c>
      <c r="J631" s="9">
        <v>260</v>
      </c>
      <c r="K631" s="9">
        <v>330</v>
      </c>
      <c r="L631" s="9">
        <f t="shared" si="50"/>
        <v>590</v>
      </c>
      <c r="M631" s="9">
        <f t="shared" si="47"/>
        <v>31307</v>
      </c>
      <c r="N631" s="9">
        <f t="shared" si="47"/>
        <v>30683</v>
      </c>
      <c r="O631" s="9">
        <f t="shared" si="48"/>
        <v>61990</v>
      </c>
      <c r="P631" s="9">
        <v>25290</v>
      </c>
      <c r="Q631" s="9">
        <v>30775</v>
      </c>
      <c r="R631" s="9">
        <v>30162</v>
      </c>
      <c r="S631" s="9">
        <v>60937</v>
      </c>
      <c r="T631" s="9">
        <v>22875</v>
      </c>
      <c r="U631" s="9" t="s">
        <v>35</v>
      </c>
    </row>
    <row r="632" spans="1:21">
      <c r="A632" s="7">
        <v>42063</v>
      </c>
      <c r="B632" s="9">
        <v>27</v>
      </c>
      <c r="C632" s="9">
        <v>3</v>
      </c>
      <c r="D632" s="6">
        <v>26</v>
      </c>
      <c r="E632" s="9">
        <v>31033</v>
      </c>
      <c r="F632" s="9">
        <v>30351</v>
      </c>
      <c r="G632" s="9">
        <f t="shared" si="49"/>
        <v>61384</v>
      </c>
      <c r="H632" s="9">
        <v>49958</v>
      </c>
      <c r="I632" s="9">
        <v>14852</v>
      </c>
      <c r="J632" s="9">
        <v>260</v>
      </c>
      <c r="K632" s="9">
        <v>328</v>
      </c>
      <c r="L632" s="9">
        <f t="shared" si="50"/>
        <v>588</v>
      </c>
      <c r="M632" s="9">
        <f t="shared" si="47"/>
        <v>31293</v>
      </c>
      <c r="N632" s="9">
        <f t="shared" si="47"/>
        <v>30679</v>
      </c>
      <c r="O632" s="9">
        <f t="shared" si="48"/>
        <v>61972</v>
      </c>
      <c r="P632" s="9">
        <v>25298</v>
      </c>
      <c r="Q632" s="9">
        <v>30761</v>
      </c>
      <c r="R632" s="9">
        <v>30158</v>
      </c>
      <c r="S632" s="9">
        <v>60919</v>
      </c>
      <c r="T632" s="9">
        <v>22883</v>
      </c>
      <c r="U632" s="9" t="s">
        <v>35</v>
      </c>
    </row>
    <row r="633" spans="1:21">
      <c r="A633" s="7">
        <v>42094</v>
      </c>
      <c r="B633" s="9">
        <v>27</v>
      </c>
      <c r="C633" s="9">
        <v>4</v>
      </c>
      <c r="D633" s="6">
        <v>27</v>
      </c>
      <c r="E633" s="9">
        <v>31013</v>
      </c>
      <c r="F633" s="9">
        <v>30330</v>
      </c>
      <c r="G633" s="9">
        <f t="shared" si="49"/>
        <v>61343</v>
      </c>
      <c r="H633" s="9">
        <v>49940</v>
      </c>
      <c r="I633" s="9">
        <v>14869</v>
      </c>
      <c r="J633" s="9">
        <v>257</v>
      </c>
      <c r="K633" s="9">
        <v>327</v>
      </c>
      <c r="L633" s="9">
        <f t="shared" si="50"/>
        <v>584</v>
      </c>
      <c r="M633" s="9">
        <f t="shared" si="47"/>
        <v>31270</v>
      </c>
      <c r="N633" s="9">
        <f t="shared" si="47"/>
        <v>30657</v>
      </c>
      <c r="O633" s="9">
        <f t="shared" si="48"/>
        <v>61927</v>
      </c>
      <c r="P633" s="9">
        <v>25359</v>
      </c>
      <c r="Q633" s="9">
        <v>30738</v>
      </c>
      <c r="R633" s="9">
        <v>30136</v>
      </c>
      <c r="S633" s="9">
        <v>60874</v>
      </c>
      <c r="T633" s="9">
        <v>22944</v>
      </c>
      <c r="U633" s="9" t="s">
        <v>35</v>
      </c>
    </row>
    <row r="634" spans="1:21">
      <c r="A634" s="7">
        <v>42124</v>
      </c>
      <c r="B634" s="9">
        <v>27</v>
      </c>
      <c r="C634" s="9">
        <v>5</v>
      </c>
      <c r="D634" s="6">
        <v>27</v>
      </c>
      <c r="E634" s="9">
        <v>31003</v>
      </c>
      <c r="F634" s="9">
        <v>30356</v>
      </c>
      <c r="G634" s="9">
        <f t="shared" si="49"/>
        <v>61359</v>
      </c>
      <c r="H634" s="9">
        <v>49943</v>
      </c>
      <c r="I634" s="9">
        <v>14912</v>
      </c>
      <c r="J634" s="9">
        <v>267</v>
      </c>
      <c r="K634" s="9">
        <v>326</v>
      </c>
      <c r="L634" s="9">
        <f t="shared" si="50"/>
        <v>593</v>
      </c>
      <c r="M634" s="9">
        <f t="shared" si="47"/>
        <v>31270</v>
      </c>
      <c r="N634" s="9">
        <f t="shared" si="47"/>
        <v>30682</v>
      </c>
      <c r="O634" s="9">
        <f t="shared" si="48"/>
        <v>61952</v>
      </c>
      <c r="P634" s="9">
        <v>25406</v>
      </c>
      <c r="Q634" s="9">
        <v>30738</v>
      </c>
      <c r="R634" s="9">
        <v>30161</v>
      </c>
      <c r="S634" s="9">
        <v>60899</v>
      </c>
      <c r="T634" s="9">
        <v>22991</v>
      </c>
      <c r="U634" s="9" t="s">
        <v>35</v>
      </c>
    </row>
    <row r="635" spans="1:21">
      <c r="A635" s="7">
        <v>42155</v>
      </c>
      <c r="B635" s="9">
        <v>27</v>
      </c>
      <c r="C635" s="9">
        <v>6</v>
      </c>
      <c r="D635" s="6">
        <v>27</v>
      </c>
      <c r="E635" s="9">
        <v>31010</v>
      </c>
      <c r="F635" s="9">
        <v>30365</v>
      </c>
      <c r="G635" s="9">
        <f t="shared" si="49"/>
        <v>61375</v>
      </c>
      <c r="H635" s="9">
        <v>49944</v>
      </c>
      <c r="I635" s="9">
        <v>14943</v>
      </c>
      <c r="J635" s="9">
        <v>266</v>
      </c>
      <c r="K635" s="9">
        <v>324</v>
      </c>
      <c r="L635" s="9">
        <f t="shared" si="50"/>
        <v>590</v>
      </c>
      <c r="M635" s="9">
        <f t="shared" si="47"/>
        <v>31276</v>
      </c>
      <c r="N635" s="9">
        <f t="shared" si="47"/>
        <v>30689</v>
      </c>
      <c r="O635" s="9">
        <f t="shared" si="48"/>
        <v>61965</v>
      </c>
      <c r="P635" s="9">
        <v>25436</v>
      </c>
      <c r="Q635" s="9">
        <v>30744</v>
      </c>
      <c r="R635" s="9">
        <v>30168</v>
      </c>
      <c r="S635" s="9">
        <v>60912</v>
      </c>
      <c r="T635" s="9">
        <v>23021</v>
      </c>
      <c r="U635" s="9" t="s">
        <v>35</v>
      </c>
    </row>
    <row r="636" spans="1:21">
      <c r="A636" s="7">
        <v>42185</v>
      </c>
      <c r="B636" s="9">
        <v>27</v>
      </c>
      <c r="C636" s="9">
        <v>7</v>
      </c>
      <c r="D636" s="6">
        <v>27</v>
      </c>
      <c r="E636" s="9">
        <v>31028</v>
      </c>
      <c r="F636" s="9">
        <v>30403</v>
      </c>
      <c r="G636" s="9">
        <f t="shared" si="49"/>
        <v>61431</v>
      </c>
      <c r="H636" s="9">
        <v>49982</v>
      </c>
      <c r="I636" s="9">
        <v>14975</v>
      </c>
      <c r="J636" s="9">
        <v>271</v>
      </c>
      <c r="K636" s="9">
        <v>328</v>
      </c>
      <c r="L636" s="9">
        <f t="shared" si="50"/>
        <v>599</v>
      </c>
      <c r="M636" s="9">
        <f t="shared" si="47"/>
        <v>31299</v>
      </c>
      <c r="N636" s="9">
        <f t="shared" si="47"/>
        <v>30731</v>
      </c>
      <c r="O636" s="9">
        <f t="shared" si="48"/>
        <v>62030</v>
      </c>
      <c r="P636" s="9">
        <v>25479</v>
      </c>
      <c r="Q636" s="9">
        <v>30767</v>
      </c>
      <c r="R636" s="9">
        <v>30210</v>
      </c>
      <c r="S636" s="9">
        <v>60977</v>
      </c>
      <c r="T636" s="9">
        <v>23064</v>
      </c>
      <c r="U636" s="9" t="s">
        <v>35</v>
      </c>
    </row>
    <row r="637" spans="1:21">
      <c r="A637" s="7">
        <v>42216</v>
      </c>
      <c r="B637" s="9">
        <v>27</v>
      </c>
      <c r="C637" s="9">
        <v>8</v>
      </c>
      <c r="D637" s="6">
        <v>27</v>
      </c>
      <c r="E637" s="9">
        <v>31032</v>
      </c>
      <c r="F637" s="9">
        <v>30428</v>
      </c>
      <c r="G637" s="9">
        <f t="shared" si="49"/>
        <v>61460</v>
      </c>
      <c r="H637" s="9">
        <v>50010</v>
      </c>
      <c r="I637" s="9">
        <v>15015</v>
      </c>
      <c r="J637" s="9">
        <v>268</v>
      </c>
      <c r="K637" s="9">
        <v>330</v>
      </c>
      <c r="L637" s="9">
        <f t="shared" si="50"/>
        <v>598</v>
      </c>
      <c r="M637" s="9">
        <f t="shared" si="47"/>
        <v>31300</v>
      </c>
      <c r="N637" s="9">
        <f t="shared" si="47"/>
        <v>30758</v>
      </c>
      <c r="O637" s="9">
        <f t="shared" si="48"/>
        <v>62058</v>
      </c>
      <c r="P637" s="9">
        <v>25502</v>
      </c>
      <c r="Q637" s="9">
        <v>30768</v>
      </c>
      <c r="R637" s="9">
        <v>30237</v>
      </c>
      <c r="S637" s="9">
        <v>61005</v>
      </c>
      <c r="T637" s="9">
        <v>23087</v>
      </c>
      <c r="U637" s="9" t="s">
        <v>35</v>
      </c>
    </row>
    <row r="638" spans="1:21">
      <c r="A638" s="7">
        <v>42247</v>
      </c>
      <c r="B638" s="9">
        <v>27</v>
      </c>
      <c r="C638" s="9">
        <v>9</v>
      </c>
      <c r="D638" s="6">
        <v>27</v>
      </c>
      <c r="E638" s="9">
        <v>31016</v>
      </c>
      <c r="F638" s="9">
        <v>30419</v>
      </c>
      <c r="G638" s="9">
        <f t="shared" si="49"/>
        <v>61435</v>
      </c>
      <c r="H638" s="9">
        <v>50022</v>
      </c>
      <c r="I638" s="9">
        <v>15038</v>
      </c>
      <c r="J638" s="9">
        <v>264</v>
      </c>
      <c r="K638" s="9">
        <v>332</v>
      </c>
      <c r="L638" s="9">
        <f t="shared" si="50"/>
        <v>596</v>
      </c>
      <c r="M638" s="9">
        <f t="shared" si="47"/>
        <v>31280</v>
      </c>
      <c r="N638" s="9">
        <f t="shared" si="47"/>
        <v>30751</v>
      </c>
      <c r="O638" s="9">
        <f t="shared" si="48"/>
        <v>62031</v>
      </c>
      <c r="P638" s="9">
        <v>25516</v>
      </c>
      <c r="Q638" s="9">
        <v>30748</v>
      </c>
      <c r="R638" s="9">
        <v>30230</v>
      </c>
      <c r="S638" s="9">
        <v>60978</v>
      </c>
      <c r="T638" s="9">
        <v>23101</v>
      </c>
      <c r="U638" s="9" t="s">
        <v>35</v>
      </c>
    </row>
    <row r="639" spans="1:21">
      <c r="A639" s="7">
        <v>42277</v>
      </c>
      <c r="B639" s="9">
        <v>27</v>
      </c>
      <c r="C639" s="9">
        <v>10</v>
      </c>
      <c r="D639" s="6">
        <v>27</v>
      </c>
      <c r="E639" s="9">
        <v>31029</v>
      </c>
      <c r="F639" s="9">
        <v>30421</v>
      </c>
      <c r="G639" s="9">
        <f t="shared" si="49"/>
        <v>61450</v>
      </c>
      <c r="H639" s="9">
        <v>50040</v>
      </c>
      <c r="I639" s="9">
        <v>15097</v>
      </c>
      <c r="J639" s="9">
        <v>262</v>
      </c>
      <c r="K639" s="9">
        <v>330</v>
      </c>
      <c r="L639" s="9">
        <f t="shared" si="50"/>
        <v>592</v>
      </c>
      <c r="M639" s="9">
        <f t="shared" si="47"/>
        <v>31291</v>
      </c>
      <c r="N639" s="9">
        <f t="shared" si="47"/>
        <v>30751</v>
      </c>
      <c r="O639" s="9">
        <f t="shared" si="48"/>
        <v>62042</v>
      </c>
      <c r="P639" s="9">
        <v>25543</v>
      </c>
      <c r="Q639" s="9">
        <v>30759</v>
      </c>
      <c r="R639" s="9">
        <v>30230</v>
      </c>
      <c r="S639" s="9">
        <v>60989</v>
      </c>
      <c r="T639" s="9">
        <v>23128</v>
      </c>
      <c r="U639" s="9" t="s">
        <v>35</v>
      </c>
    </row>
    <row r="640" spans="1:21">
      <c r="A640" s="7">
        <v>42308</v>
      </c>
      <c r="B640" s="9">
        <v>27</v>
      </c>
      <c r="C640" s="9">
        <v>11</v>
      </c>
      <c r="D640" s="6">
        <v>27</v>
      </c>
      <c r="E640" s="9">
        <v>31040</v>
      </c>
      <c r="F640" s="9">
        <v>30433</v>
      </c>
      <c r="G640" s="9">
        <f t="shared" si="49"/>
        <v>61473</v>
      </c>
      <c r="H640" s="9">
        <v>50059</v>
      </c>
      <c r="I640" s="9">
        <v>15140</v>
      </c>
      <c r="J640" s="9">
        <v>260</v>
      </c>
      <c r="K640" s="9">
        <v>333</v>
      </c>
      <c r="L640" s="9">
        <f t="shared" si="50"/>
        <v>593</v>
      </c>
      <c r="M640" s="9">
        <f t="shared" ref="M640:N655" si="51">E640+J640</f>
        <v>31300</v>
      </c>
      <c r="N640" s="9">
        <f t="shared" si="51"/>
        <v>30766</v>
      </c>
      <c r="O640" s="9">
        <f t="shared" si="48"/>
        <v>62066</v>
      </c>
      <c r="P640" s="9">
        <v>25565</v>
      </c>
      <c r="Q640" s="9">
        <v>30768</v>
      </c>
      <c r="R640" s="9">
        <v>30245</v>
      </c>
      <c r="S640" s="9">
        <v>61013</v>
      </c>
      <c r="T640" s="9">
        <v>23150</v>
      </c>
      <c r="U640" s="9" t="s">
        <v>35</v>
      </c>
    </row>
    <row r="641" spans="1:22">
      <c r="A641" s="7">
        <v>42338</v>
      </c>
      <c r="B641" s="9">
        <v>27</v>
      </c>
      <c r="C641" s="9">
        <v>12</v>
      </c>
      <c r="D641" s="6">
        <v>27</v>
      </c>
      <c r="E641" s="9">
        <v>31030</v>
      </c>
      <c r="F641" s="9">
        <v>30426</v>
      </c>
      <c r="G641" s="9">
        <f t="shared" si="49"/>
        <v>61456</v>
      </c>
      <c r="H641" s="9">
        <v>50037</v>
      </c>
      <c r="I641" s="9">
        <v>15184</v>
      </c>
      <c r="J641" s="9">
        <v>262</v>
      </c>
      <c r="K641" s="9">
        <v>330</v>
      </c>
      <c r="L641" s="9">
        <f t="shared" si="50"/>
        <v>592</v>
      </c>
      <c r="M641" s="9">
        <f t="shared" si="51"/>
        <v>31292</v>
      </c>
      <c r="N641" s="9">
        <f t="shared" si="51"/>
        <v>30756</v>
      </c>
      <c r="O641" s="9">
        <f t="shared" si="48"/>
        <v>62048</v>
      </c>
      <c r="P641" s="9">
        <v>25560</v>
      </c>
      <c r="Q641" s="9">
        <v>30760</v>
      </c>
      <c r="R641" s="9">
        <v>30235</v>
      </c>
      <c r="S641" s="9">
        <v>60995</v>
      </c>
      <c r="T641" s="9">
        <v>23145</v>
      </c>
      <c r="U641" s="9" t="s">
        <v>35</v>
      </c>
    </row>
    <row r="642" spans="1:22">
      <c r="A642" s="7">
        <v>42369</v>
      </c>
      <c r="B642" s="9">
        <v>28</v>
      </c>
      <c r="C642" s="9">
        <v>1</v>
      </c>
      <c r="D642" s="6">
        <v>27</v>
      </c>
      <c r="E642" s="9">
        <v>31030</v>
      </c>
      <c r="F642" s="9">
        <v>30439</v>
      </c>
      <c r="G642" s="9">
        <f t="shared" si="49"/>
        <v>61469</v>
      </c>
      <c r="H642" s="9">
        <v>50022</v>
      </c>
      <c r="I642" s="9">
        <v>15230</v>
      </c>
      <c r="J642" s="9">
        <v>265</v>
      </c>
      <c r="K642" s="9">
        <v>329</v>
      </c>
      <c r="L642" s="9">
        <f t="shared" si="50"/>
        <v>594</v>
      </c>
      <c r="M642" s="9">
        <f t="shared" si="51"/>
        <v>31295</v>
      </c>
      <c r="N642" s="9">
        <f t="shared" si="51"/>
        <v>30768</v>
      </c>
      <c r="O642" s="9">
        <f t="shared" si="48"/>
        <v>62063</v>
      </c>
      <c r="P642" s="9">
        <v>25573</v>
      </c>
      <c r="Q642" s="9">
        <v>30763</v>
      </c>
      <c r="R642" s="9">
        <v>30247</v>
      </c>
      <c r="S642" s="9">
        <v>61010</v>
      </c>
      <c r="T642" s="9">
        <v>23158</v>
      </c>
      <c r="U642" s="9" t="s">
        <v>35</v>
      </c>
    </row>
    <row r="643" spans="1:22">
      <c r="A643" s="7">
        <v>42400</v>
      </c>
      <c r="B643" s="9">
        <v>28</v>
      </c>
      <c r="C643" s="9">
        <v>2</v>
      </c>
      <c r="D643" s="6">
        <v>27</v>
      </c>
      <c r="E643" s="9">
        <v>31045</v>
      </c>
      <c r="F643" s="9">
        <v>30452</v>
      </c>
      <c r="G643" s="9">
        <f t="shared" si="49"/>
        <v>61497</v>
      </c>
      <c r="H643" s="9">
        <v>50051</v>
      </c>
      <c r="I643" s="9">
        <v>15289</v>
      </c>
      <c r="J643" s="9">
        <v>261</v>
      </c>
      <c r="K643" s="9">
        <v>342</v>
      </c>
      <c r="L643" s="9">
        <f t="shared" si="50"/>
        <v>603</v>
      </c>
      <c r="M643" s="9">
        <f t="shared" si="51"/>
        <v>31306</v>
      </c>
      <c r="N643" s="9">
        <f t="shared" si="51"/>
        <v>30794</v>
      </c>
      <c r="O643" s="9">
        <f t="shared" si="48"/>
        <v>62100</v>
      </c>
      <c r="P643" s="9">
        <v>25603</v>
      </c>
      <c r="Q643" s="9">
        <v>30774</v>
      </c>
      <c r="R643" s="9">
        <v>30273</v>
      </c>
      <c r="S643" s="9">
        <v>61047</v>
      </c>
      <c r="T643" s="9">
        <v>23188</v>
      </c>
      <c r="U643" s="9" t="s">
        <v>35</v>
      </c>
    </row>
    <row r="644" spans="1:22">
      <c r="A644" s="7">
        <v>42429</v>
      </c>
      <c r="B644" s="9">
        <v>28</v>
      </c>
      <c r="C644" s="9">
        <v>3</v>
      </c>
      <c r="D644" s="6">
        <v>27</v>
      </c>
      <c r="E644" s="9">
        <v>31060</v>
      </c>
      <c r="F644" s="9">
        <v>30452</v>
      </c>
      <c r="G644" s="9">
        <f t="shared" si="49"/>
        <v>61512</v>
      </c>
      <c r="H644" s="9">
        <v>51069</v>
      </c>
      <c r="I644" s="9">
        <v>15346</v>
      </c>
      <c r="J644" s="9">
        <v>266</v>
      </c>
      <c r="K644" s="9">
        <v>349</v>
      </c>
      <c r="L644" s="9">
        <f t="shared" si="50"/>
        <v>615</v>
      </c>
      <c r="M644" s="9">
        <f t="shared" si="51"/>
        <v>31326</v>
      </c>
      <c r="N644" s="9">
        <f t="shared" si="51"/>
        <v>30801</v>
      </c>
      <c r="O644" s="9">
        <f t="shared" si="48"/>
        <v>62127</v>
      </c>
      <c r="P644" s="9">
        <v>25631</v>
      </c>
      <c r="Q644" s="9">
        <v>30794</v>
      </c>
      <c r="R644" s="9">
        <v>30280</v>
      </c>
      <c r="S644" s="9">
        <v>61074</v>
      </c>
      <c r="T644" s="9">
        <v>23216</v>
      </c>
      <c r="U644" s="9" t="s">
        <v>35</v>
      </c>
    </row>
    <row r="645" spans="1:22">
      <c r="A645" s="7">
        <v>42460</v>
      </c>
      <c r="B645" s="9">
        <v>28</v>
      </c>
      <c r="C645" s="9">
        <v>4</v>
      </c>
      <c r="D645" s="6">
        <v>28</v>
      </c>
      <c r="E645" s="9">
        <v>31042</v>
      </c>
      <c r="F645" s="9">
        <v>30482</v>
      </c>
      <c r="G645" s="9">
        <f t="shared" si="49"/>
        <v>61524</v>
      </c>
      <c r="H645" s="9">
        <v>50075</v>
      </c>
      <c r="I645" s="9">
        <v>15396</v>
      </c>
      <c r="J645" s="9">
        <v>266</v>
      </c>
      <c r="K645" s="9">
        <v>357</v>
      </c>
      <c r="L645" s="9">
        <f t="shared" si="50"/>
        <v>623</v>
      </c>
      <c r="M645" s="9">
        <f t="shared" si="51"/>
        <v>31308</v>
      </c>
      <c r="N645" s="9">
        <f t="shared" si="51"/>
        <v>30839</v>
      </c>
      <c r="O645" s="9">
        <f t="shared" si="48"/>
        <v>62147</v>
      </c>
      <c r="P645" s="9">
        <v>25689</v>
      </c>
      <c r="Q645" s="9">
        <v>30673</v>
      </c>
      <c r="R645" s="9">
        <v>30396</v>
      </c>
      <c r="S645" s="9">
        <v>61069</v>
      </c>
      <c r="T645" s="9">
        <v>22796</v>
      </c>
      <c r="U645" s="9" t="s">
        <v>35</v>
      </c>
    </row>
    <row r="646" spans="1:22">
      <c r="A646" s="7">
        <v>42490</v>
      </c>
      <c r="B646" s="9">
        <v>28</v>
      </c>
      <c r="C646" s="9">
        <v>5</v>
      </c>
      <c r="D646" s="6">
        <v>28</v>
      </c>
      <c r="E646" s="9">
        <v>31046</v>
      </c>
      <c r="F646" s="9">
        <v>30480</v>
      </c>
      <c r="G646" s="9">
        <f t="shared" si="49"/>
        <v>61526</v>
      </c>
      <c r="H646" s="9">
        <v>50104</v>
      </c>
      <c r="I646" s="9">
        <v>15441</v>
      </c>
      <c r="J646" s="9">
        <v>273</v>
      </c>
      <c r="K646" s="9">
        <v>357</v>
      </c>
      <c r="L646" s="9">
        <f t="shared" si="50"/>
        <v>630</v>
      </c>
      <c r="M646" s="9">
        <f t="shared" si="51"/>
        <v>31319</v>
      </c>
      <c r="N646" s="9">
        <f t="shared" si="51"/>
        <v>30837</v>
      </c>
      <c r="O646" s="9">
        <f t="shared" si="48"/>
        <v>62156</v>
      </c>
      <c r="P646" s="9">
        <v>25754</v>
      </c>
      <c r="Q646" s="9">
        <v>30684</v>
      </c>
      <c r="R646" s="9">
        <v>30394</v>
      </c>
      <c r="S646" s="9">
        <v>61078</v>
      </c>
      <c r="T646" s="9">
        <v>22861</v>
      </c>
      <c r="U646" s="9" t="s">
        <v>35</v>
      </c>
    </row>
    <row r="647" spans="1:22">
      <c r="A647" s="7">
        <v>42521</v>
      </c>
      <c r="B647" s="9">
        <v>28</v>
      </c>
      <c r="C647" s="9">
        <v>6</v>
      </c>
      <c r="D647" s="6">
        <v>28</v>
      </c>
      <c r="E647" s="9">
        <v>31060</v>
      </c>
      <c r="F647" s="9">
        <v>30508</v>
      </c>
      <c r="G647" s="9">
        <f t="shared" si="49"/>
        <v>61568</v>
      </c>
      <c r="H647" s="9">
        <v>50161</v>
      </c>
      <c r="I647" s="9">
        <v>15501</v>
      </c>
      <c r="J647" s="9">
        <v>272</v>
      </c>
      <c r="K647" s="9">
        <v>355</v>
      </c>
      <c r="L647" s="9">
        <f t="shared" si="50"/>
        <v>627</v>
      </c>
      <c r="M647" s="9">
        <f t="shared" si="51"/>
        <v>31332</v>
      </c>
      <c r="N647" s="9">
        <f t="shared" si="51"/>
        <v>30863</v>
      </c>
      <c r="O647" s="9">
        <f t="shared" si="48"/>
        <v>62195</v>
      </c>
      <c r="P647" s="9">
        <v>25812</v>
      </c>
      <c r="Q647" s="9">
        <v>30697</v>
      </c>
      <c r="R647" s="9">
        <v>30420</v>
      </c>
      <c r="S647" s="9">
        <v>61117</v>
      </c>
      <c r="T647" s="9">
        <v>22919</v>
      </c>
      <c r="U647" s="9" t="s">
        <v>35</v>
      </c>
    </row>
    <row r="648" spans="1:22">
      <c r="A648" s="7">
        <v>42551</v>
      </c>
      <c r="B648" s="9">
        <v>28</v>
      </c>
      <c r="C648" s="9">
        <v>7</v>
      </c>
      <c r="D648" s="6">
        <v>28</v>
      </c>
      <c r="E648" s="9">
        <v>31098</v>
      </c>
      <c r="F648" s="9">
        <v>30525</v>
      </c>
      <c r="G648" s="9">
        <f t="shared" si="49"/>
        <v>61623</v>
      </c>
      <c r="H648" s="9">
        <v>50209</v>
      </c>
      <c r="I648" s="9">
        <v>15539</v>
      </c>
      <c r="J648" s="9">
        <v>278</v>
      </c>
      <c r="K648" s="9">
        <v>355</v>
      </c>
      <c r="L648" s="9">
        <f t="shared" si="50"/>
        <v>633</v>
      </c>
      <c r="M648" s="9">
        <f t="shared" si="51"/>
        <v>31376</v>
      </c>
      <c r="N648" s="9">
        <f t="shared" si="51"/>
        <v>30880</v>
      </c>
      <c r="O648" s="9">
        <f t="shared" si="48"/>
        <v>62256</v>
      </c>
      <c r="P648" s="9">
        <v>25838</v>
      </c>
      <c r="Q648" s="9">
        <v>30741</v>
      </c>
      <c r="R648" s="9">
        <v>30437</v>
      </c>
      <c r="S648" s="9">
        <v>61178</v>
      </c>
      <c r="T648" s="9">
        <v>22945</v>
      </c>
      <c r="U648" s="9" t="s">
        <v>35</v>
      </c>
    </row>
    <row r="649" spans="1:22">
      <c r="A649" s="7">
        <v>42582</v>
      </c>
      <c r="B649" s="9">
        <v>28</v>
      </c>
      <c r="C649" s="9">
        <v>8</v>
      </c>
      <c r="D649" s="6">
        <v>28</v>
      </c>
      <c r="E649" s="9">
        <v>31101</v>
      </c>
      <c r="F649" s="9">
        <v>30532</v>
      </c>
      <c r="G649" s="9">
        <f t="shared" si="49"/>
        <v>61633</v>
      </c>
      <c r="H649" s="9">
        <v>50214</v>
      </c>
      <c r="I649" s="9">
        <v>15591</v>
      </c>
      <c r="J649" s="9">
        <v>282</v>
      </c>
      <c r="K649" s="9">
        <v>360</v>
      </c>
      <c r="L649" s="9">
        <f t="shared" si="50"/>
        <v>642</v>
      </c>
      <c r="M649" s="9">
        <f t="shared" si="51"/>
        <v>31383</v>
      </c>
      <c r="N649" s="9">
        <f t="shared" si="51"/>
        <v>30892</v>
      </c>
      <c r="O649" s="9">
        <f t="shared" si="48"/>
        <v>62275</v>
      </c>
      <c r="P649" s="9">
        <v>25864</v>
      </c>
      <c r="Q649" s="9">
        <v>30748</v>
      </c>
      <c r="R649" s="9">
        <v>30449</v>
      </c>
      <c r="S649" s="9">
        <v>61197</v>
      </c>
      <c r="T649" s="9">
        <v>22971</v>
      </c>
      <c r="U649" s="9" t="s">
        <v>35</v>
      </c>
    </row>
    <row r="650" spans="1:22">
      <c r="A650" s="7">
        <v>42613</v>
      </c>
      <c r="B650" s="9">
        <v>28</v>
      </c>
      <c r="C650" s="9">
        <v>9</v>
      </c>
      <c r="D650" s="6">
        <v>28</v>
      </c>
      <c r="E650" s="9">
        <v>31085</v>
      </c>
      <c r="F650" s="9">
        <v>30522</v>
      </c>
      <c r="G650" s="9">
        <f t="shared" si="49"/>
        <v>61607</v>
      </c>
      <c r="H650" s="9">
        <v>50229</v>
      </c>
      <c r="I650" s="9">
        <v>15621</v>
      </c>
      <c r="J650" s="9">
        <v>291</v>
      </c>
      <c r="K650" s="9">
        <v>360</v>
      </c>
      <c r="L650" s="9">
        <f t="shared" si="50"/>
        <v>651</v>
      </c>
      <c r="M650" s="9">
        <f t="shared" si="51"/>
        <v>31376</v>
      </c>
      <c r="N650" s="9">
        <f t="shared" si="51"/>
        <v>30882</v>
      </c>
      <c r="O650" s="9">
        <f t="shared" si="48"/>
        <v>62258</v>
      </c>
      <c r="P650" s="9">
        <v>25873</v>
      </c>
      <c r="Q650" s="9">
        <v>30741</v>
      </c>
      <c r="R650" s="9">
        <v>30439</v>
      </c>
      <c r="S650" s="9">
        <v>61180</v>
      </c>
      <c r="T650" s="9">
        <v>22980</v>
      </c>
      <c r="U650" s="9" t="s">
        <v>35</v>
      </c>
    </row>
    <row r="651" spans="1:22">
      <c r="A651" s="7">
        <v>42643</v>
      </c>
      <c r="B651" s="9">
        <v>28</v>
      </c>
      <c r="C651" s="9">
        <v>10</v>
      </c>
      <c r="D651" s="6">
        <v>28</v>
      </c>
      <c r="E651" s="9">
        <v>31077</v>
      </c>
      <c r="F651" s="9">
        <v>30528</v>
      </c>
      <c r="G651" s="9">
        <f t="shared" si="49"/>
        <v>61605</v>
      </c>
      <c r="H651" s="9">
        <v>50223</v>
      </c>
      <c r="I651" s="9">
        <v>15648</v>
      </c>
      <c r="J651" s="9">
        <v>279</v>
      </c>
      <c r="K651" s="9">
        <v>357</v>
      </c>
      <c r="L651" s="9">
        <f t="shared" si="50"/>
        <v>636</v>
      </c>
      <c r="M651" s="9">
        <f t="shared" si="51"/>
        <v>31356</v>
      </c>
      <c r="N651" s="9">
        <f t="shared" si="51"/>
        <v>30885</v>
      </c>
      <c r="O651" s="9">
        <f t="shared" ref="O651:O681" si="52">M651+N651</f>
        <v>62241</v>
      </c>
      <c r="P651" s="9">
        <v>25863</v>
      </c>
      <c r="Q651" s="9">
        <v>30721</v>
      </c>
      <c r="R651" s="9">
        <v>30442</v>
      </c>
      <c r="S651" s="9">
        <v>61163</v>
      </c>
      <c r="T651" s="9">
        <v>22970</v>
      </c>
      <c r="U651" s="9" t="s">
        <v>35</v>
      </c>
    </row>
    <row r="652" spans="1:22">
      <c r="A652" s="7">
        <v>42674</v>
      </c>
      <c r="B652" s="9">
        <v>28</v>
      </c>
      <c r="C652" s="9">
        <v>11</v>
      </c>
      <c r="D652" s="6">
        <v>28</v>
      </c>
      <c r="E652" s="9">
        <v>31065</v>
      </c>
      <c r="F652" s="9">
        <v>30538</v>
      </c>
      <c r="G652" s="9">
        <f t="shared" si="49"/>
        <v>61603</v>
      </c>
      <c r="H652" s="9">
        <v>50216</v>
      </c>
      <c r="I652" s="9">
        <v>15674</v>
      </c>
      <c r="J652" s="9">
        <v>290</v>
      </c>
      <c r="K652" s="9">
        <v>353</v>
      </c>
      <c r="L652" s="9">
        <f t="shared" si="50"/>
        <v>643</v>
      </c>
      <c r="M652" s="9">
        <f t="shared" si="51"/>
        <v>31355</v>
      </c>
      <c r="N652" s="9">
        <f t="shared" si="51"/>
        <v>30891</v>
      </c>
      <c r="O652" s="9">
        <f t="shared" si="52"/>
        <v>62246</v>
      </c>
      <c r="P652" s="9">
        <v>25881</v>
      </c>
      <c r="Q652" s="9">
        <v>30724</v>
      </c>
      <c r="R652" s="9">
        <v>30432</v>
      </c>
      <c r="S652" s="9">
        <v>61156</v>
      </c>
      <c r="T652" s="9">
        <v>22990</v>
      </c>
      <c r="U652" s="9" t="s">
        <v>35</v>
      </c>
      <c r="V652" s="9" t="s">
        <v>49</v>
      </c>
    </row>
    <row r="653" spans="1:22">
      <c r="A653" s="7">
        <v>42704</v>
      </c>
      <c r="B653" s="9">
        <v>28</v>
      </c>
      <c r="C653" s="9">
        <v>12</v>
      </c>
      <c r="D653" s="6">
        <v>28</v>
      </c>
      <c r="E653" s="9">
        <v>31090</v>
      </c>
      <c r="F653" s="9">
        <v>30550</v>
      </c>
      <c r="G653" s="9">
        <f t="shared" si="49"/>
        <v>61640</v>
      </c>
      <c r="H653" s="9">
        <v>50246</v>
      </c>
      <c r="I653" s="9">
        <v>15716</v>
      </c>
      <c r="J653" s="9">
        <v>288</v>
      </c>
      <c r="K653" s="9">
        <v>356</v>
      </c>
      <c r="L653" s="9">
        <f t="shared" si="50"/>
        <v>644</v>
      </c>
      <c r="M653" s="9">
        <f t="shared" si="51"/>
        <v>31378</v>
      </c>
      <c r="N653" s="9">
        <f t="shared" si="51"/>
        <v>30906</v>
      </c>
      <c r="O653" s="9">
        <f t="shared" si="52"/>
        <v>62284</v>
      </c>
      <c r="P653" s="9">
        <v>25888</v>
      </c>
      <c r="Q653" s="9">
        <v>30747</v>
      </c>
      <c r="R653" s="9">
        <v>30447</v>
      </c>
      <c r="S653" s="9">
        <v>61194</v>
      </c>
      <c r="T653" s="9">
        <v>22997</v>
      </c>
      <c r="U653" s="9" t="s">
        <v>35</v>
      </c>
    </row>
    <row r="654" spans="1:22">
      <c r="A654" s="7">
        <v>42735</v>
      </c>
      <c r="B654" s="9">
        <v>29</v>
      </c>
      <c r="C654" s="9">
        <v>1</v>
      </c>
      <c r="D654" s="6">
        <v>28</v>
      </c>
      <c r="E654" s="9">
        <v>31093</v>
      </c>
      <c r="F654" s="9">
        <v>30559</v>
      </c>
      <c r="G654" s="9">
        <f t="shared" si="49"/>
        <v>61652</v>
      </c>
      <c r="H654" s="9">
        <v>50281</v>
      </c>
      <c r="I654" s="9">
        <v>15760</v>
      </c>
      <c r="J654" s="9">
        <v>292</v>
      </c>
      <c r="K654" s="9">
        <v>362</v>
      </c>
      <c r="L654" s="9">
        <f t="shared" si="50"/>
        <v>654</v>
      </c>
      <c r="M654" s="9">
        <f t="shared" si="51"/>
        <v>31385</v>
      </c>
      <c r="N654" s="9">
        <f t="shared" si="51"/>
        <v>30921</v>
      </c>
      <c r="O654" s="9">
        <f t="shared" si="52"/>
        <v>62306</v>
      </c>
      <c r="P654" s="9">
        <v>25900</v>
      </c>
      <c r="Q654" s="9">
        <v>30754</v>
      </c>
      <c r="R654" s="9">
        <v>30462</v>
      </c>
      <c r="S654" s="9">
        <v>61216</v>
      </c>
      <c r="T654" s="9">
        <v>23009</v>
      </c>
      <c r="U654" s="9" t="s">
        <v>35</v>
      </c>
    </row>
    <row r="655" spans="1:22">
      <c r="A655" s="7">
        <v>42766</v>
      </c>
      <c r="B655" s="9">
        <v>29</v>
      </c>
      <c r="C655" s="9">
        <v>2</v>
      </c>
      <c r="D655" s="6">
        <v>28</v>
      </c>
      <c r="E655" s="9">
        <v>31114</v>
      </c>
      <c r="F655" s="9">
        <v>30546</v>
      </c>
      <c r="G655" s="9">
        <f t="shared" ref="G655:G681" si="53">E655+F655</f>
        <v>61660</v>
      </c>
      <c r="H655" s="9">
        <v>50294</v>
      </c>
      <c r="I655" s="9">
        <v>15820</v>
      </c>
      <c r="J655" s="9">
        <v>289</v>
      </c>
      <c r="K655" s="9">
        <v>363</v>
      </c>
      <c r="L655" s="9">
        <f t="shared" si="50"/>
        <v>652</v>
      </c>
      <c r="M655" s="9">
        <f t="shared" si="51"/>
        <v>31403</v>
      </c>
      <c r="N655" s="9">
        <f t="shared" si="51"/>
        <v>30909</v>
      </c>
      <c r="O655" s="9">
        <f t="shared" si="52"/>
        <v>62312</v>
      </c>
      <c r="P655" s="9">
        <v>25926</v>
      </c>
      <c r="Q655" s="9">
        <v>30772</v>
      </c>
      <c r="R655" s="9">
        <v>30450</v>
      </c>
      <c r="S655" s="9">
        <v>61222</v>
      </c>
      <c r="T655" s="9">
        <v>23035</v>
      </c>
      <c r="U655" s="9" t="s">
        <v>35</v>
      </c>
    </row>
    <row r="656" spans="1:22">
      <c r="A656" s="7">
        <v>42794</v>
      </c>
      <c r="B656" s="9">
        <v>29</v>
      </c>
      <c r="C656" s="9">
        <v>3</v>
      </c>
      <c r="D656" s="6">
        <v>28</v>
      </c>
      <c r="E656" s="9">
        <v>31124</v>
      </c>
      <c r="F656" s="9">
        <v>30545</v>
      </c>
      <c r="G656" s="9">
        <f t="shared" si="53"/>
        <v>61669</v>
      </c>
      <c r="H656" s="9">
        <v>50303</v>
      </c>
      <c r="I656" s="9">
        <v>15881</v>
      </c>
      <c r="J656" s="9">
        <v>290</v>
      </c>
      <c r="K656" s="9">
        <v>357</v>
      </c>
      <c r="L656" s="9">
        <f t="shared" si="50"/>
        <v>647</v>
      </c>
      <c r="M656" s="9">
        <f t="shared" ref="M656:N671" si="54">E656+J656</f>
        <v>31414</v>
      </c>
      <c r="N656" s="9">
        <f t="shared" si="54"/>
        <v>30902</v>
      </c>
      <c r="O656" s="9">
        <f t="shared" si="52"/>
        <v>62316</v>
      </c>
      <c r="P656" s="9">
        <v>25946</v>
      </c>
      <c r="Q656" s="9">
        <v>30783</v>
      </c>
      <c r="R656" s="9">
        <v>30443</v>
      </c>
      <c r="S656" s="9">
        <v>61226</v>
      </c>
      <c r="T656" s="9">
        <v>23055</v>
      </c>
      <c r="U656" s="9" t="s">
        <v>35</v>
      </c>
    </row>
    <row r="657" spans="1:21">
      <c r="A657" s="7">
        <v>42825</v>
      </c>
      <c r="B657" s="9">
        <v>29</v>
      </c>
      <c r="C657" s="9">
        <v>4</v>
      </c>
      <c r="D657" s="6">
        <v>29</v>
      </c>
      <c r="E657" s="9">
        <v>31168</v>
      </c>
      <c r="F657" s="9">
        <v>30578</v>
      </c>
      <c r="G657" s="9">
        <f t="shared" si="53"/>
        <v>61746</v>
      </c>
      <c r="H657" s="9">
        <v>50357</v>
      </c>
      <c r="I657" s="9">
        <v>15955</v>
      </c>
      <c r="J657" s="9">
        <v>286</v>
      </c>
      <c r="K657" s="9">
        <v>358</v>
      </c>
      <c r="L657" s="9">
        <f t="shared" si="50"/>
        <v>644</v>
      </c>
      <c r="M657" s="9">
        <f t="shared" si="54"/>
        <v>31454</v>
      </c>
      <c r="N657" s="9">
        <f t="shared" si="54"/>
        <v>30936</v>
      </c>
      <c r="O657" s="9">
        <f t="shared" si="52"/>
        <v>62390</v>
      </c>
      <c r="P657" s="9">
        <v>26038</v>
      </c>
      <c r="Q657" s="9">
        <v>30823</v>
      </c>
      <c r="R657" s="9">
        <v>30477</v>
      </c>
      <c r="S657" s="9">
        <v>61300</v>
      </c>
      <c r="T657" s="9">
        <v>23147</v>
      </c>
      <c r="U657" s="9" t="s">
        <v>35</v>
      </c>
    </row>
    <row r="658" spans="1:21">
      <c r="A658" s="7">
        <v>42855</v>
      </c>
      <c r="B658" s="9">
        <v>29</v>
      </c>
      <c r="C658" s="9">
        <v>5</v>
      </c>
      <c r="D658" s="6">
        <v>29</v>
      </c>
      <c r="E658" s="9">
        <v>31201</v>
      </c>
      <c r="F658" s="9">
        <v>30572</v>
      </c>
      <c r="G658" s="9">
        <f t="shared" si="53"/>
        <v>61773</v>
      </c>
      <c r="H658" s="9">
        <v>50395</v>
      </c>
      <c r="I658" s="9">
        <v>15993</v>
      </c>
      <c r="J658" s="9">
        <v>290</v>
      </c>
      <c r="K658" s="9">
        <v>362</v>
      </c>
      <c r="L658" s="9">
        <f t="shared" si="50"/>
        <v>652</v>
      </c>
      <c r="M658" s="9">
        <f t="shared" si="54"/>
        <v>31491</v>
      </c>
      <c r="N658" s="9">
        <f t="shared" si="54"/>
        <v>30934</v>
      </c>
      <c r="O658" s="9">
        <f t="shared" si="52"/>
        <v>62425</v>
      </c>
      <c r="P658" s="9">
        <v>26093</v>
      </c>
      <c r="Q658" s="9">
        <v>30860</v>
      </c>
      <c r="R658" s="9">
        <v>30475</v>
      </c>
      <c r="S658" s="9">
        <v>61335</v>
      </c>
      <c r="T658" s="9">
        <v>23202</v>
      </c>
      <c r="U658" s="9" t="s">
        <v>35</v>
      </c>
    </row>
    <row r="659" spans="1:21">
      <c r="A659" s="7">
        <v>42886</v>
      </c>
      <c r="B659" s="9">
        <v>29</v>
      </c>
      <c r="C659" s="9">
        <v>6</v>
      </c>
      <c r="D659" s="6">
        <v>29</v>
      </c>
      <c r="E659" s="9">
        <v>31231</v>
      </c>
      <c r="F659" s="9">
        <v>30575</v>
      </c>
      <c r="G659" s="9">
        <f t="shared" si="53"/>
        <v>61806</v>
      </c>
      <c r="H659" s="9">
        <v>50427</v>
      </c>
      <c r="I659" s="9">
        <v>16032</v>
      </c>
      <c r="J659" s="9">
        <v>296</v>
      </c>
      <c r="K659" s="9">
        <v>366</v>
      </c>
      <c r="L659" s="9">
        <f t="shared" si="50"/>
        <v>662</v>
      </c>
      <c r="M659" s="9">
        <f t="shared" si="54"/>
        <v>31527</v>
      </c>
      <c r="N659" s="9">
        <f t="shared" si="54"/>
        <v>30941</v>
      </c>
      <c r="O659" s="9">
        <f t="shared" si="52"/>
        <v>62468</v>
      </c>
      <c r="P659" s="9">
        <v>26115</v>
      </c>
      <c r="Q659" s="9">
        <v>30896</v>
      </c>
      <c r="R659" s="9">
        <v>30482</v>
      </c>
      <c r="S659" s="9">
        <v>61378</v>
      </c>
      <c r="T659" s="9">
        <v>23224</v>
      </c>
      <c r="U659" s="9" t="s">
        <v>35</v>
      </c>
    </row>
    <row r="660" spans="1:21">
      <c r="A660" s="7">
        <v>42916</v>
      </c>
      <c r="B660" s="9">
        <v>29</v>
      </c>
      <c r="C660" s="9">
        <v>7</v>
      </c>
      <c r="D660" s="6">
        <v>29</v>
      </c>
      <c r="E660" s="9">
        <v>31268</v>
      </c>
      <c r="F660" s="9">
        <v>30606</v>
      </c>
      <c r="G660" s="9">
        <f t="shared" si="53"/>
        <v>61874</v>
      </c>
      <c r="H660" s="9">
        <v>50498</v>
      </c>
      <c r="I660" s="9">
        <v>16090</v>
      </c>
      <c r="J660" s="9">
        <v>293</v>
      </c>
      <c r="K660" s="9">
        <v>369</v>
      </c>
      <c r="L660" s="9">
        <f t="shared" si="50"/>
        <v>662</v>
      </c>
      <c r="M660" s="9">
        <f t="shared" si="54"/>
        <v>31561</v>
      </c>
      <c r="N660" s="9">
        <f t="shared" si="54"/>
        <v>30975</v>
      </c>
      <c r="O660" s="9">
        <f t="shared" si="52"/>
        <v>62536</v>
      </c>
      <c r="P660" s="9">
        <v>26161</v>
      </c>
      <c r="Q660" s="9">
        <v>30930</v>
      </c>
      <c r="R660" s="9">
        <v>30516</v>
      </c>
      <c r="S660" s="9">
        <v>61446</v>
      </c>
      <c r="T660" s="9">
        <v>23270</v>
      </c>
      <c r="U660" s="9" t="s">
        <v>35</v>
      </c>
    </row>
    <row r="661" spans="1:21">
      <c r="A661" s="7">
        <v>42947</v>
      </c>
      <c r="B661" s="9">
        <v>29</v>
      </c>
      <c r="C661" s="9">
        <v>8</v>
      </c>
      <c r="D661" s="6">
        <v>29</v>
      </c>
      <c r="E661" s="9">
        <v>31273</v>
      </c>
      <c r="F661" s="9">
        <v>30621</v>
      </c>
      <c r="G661" s="9">
        <f t="shared" si="53"/>
        <v>61894</v>
      </c>
      <c r="H661" s="9">
        <v>50528</v>
      </c>
      <c r="I661" s="9">
        <v>16139</v>
      </c>
      <c r="J661" s="9">
        <v>298</v>
      </c>
      <c r="K661" s="9">
        <v>372</v>
      </c>
      <c r="L661" s="9">
        <f t="shared" si="50"/>
        <v>670</v>
      </c>
      <c r="M661" s="9">
        <f t="shared" si="54"/>
        <v>31571</v>
      </c>
      <c r="N661" s="9">
        <f t="shared" si="54"/>
        <v>30993</v>
      </c>
      <c r="O661" s="9">
        <f t="shared" si="52"/>
        <v>62564</v>
      </c>
      <c r="P661" s="9">
        <v>26207</v>
      </c>
      <c r="Q661" s="9">
        <v>30940</v>
      </c>
      <c r="R661" s="9">
        <v>30534</v>
      </c>
      <c r="S661" s="9">
        <v>61474</v>
      </c>
      <c r="T661" s="9">
        <v>23316</v>
      </c>
      <c r="U661" s="9" t="s">
        <v>35</v>
      </c>
    </row>
    <row r="662" spans="1:21">
      <c r="A662" s="7">
        <v>42978</v>
      </c>
      <c r="B662" s="9">
        <v>29</v>
      </c>
      <c r="C662" s="9">
        <v>9</v>
      </c>
      <c r="D662" s="6">
        <v>29</v>
      </c>
      <c r="E662" s="9">
        <v>31319</v>
      </c>
      <c r="F662" s="9">
        <v>30641</v>
      </c>
      <c r="G662" s="9">
        <f t="shared" si="53"/>
        <v>61960</v>
      </c>
      <c r="H662" s="9">
        <v>50579</v>
      </c>
      <c r="I662" s="9">
        <v>16198</v>
      </c>
      <c r="J662" s="9">
        <v>301</v>
      </c>
      <c r="K662" s="9">
        <v>378</v>
      </c>
      <c r="L662" s="9">
        <f t="shared" si="50"/>
        <v>679</v>
      </c>
      <c r="M662" s="9">
        <f t="shared" si="54"/>
        <v>31620</v>
      </c>
      <c r="N662" s="9">
        <f t="shared" si="54"/>
        <v>31019</v>
      </c>
      <c r="O662" s="9">
        <f t="shared" si="52"/>
        <v>62639</v>
      </c>
      <c r="P662" s="9">
        <v>26250</v>
      </c>
      <c r="Q662" s="9">
        <v>30989</v>
      </c>
      <c r="R662" s="9">
        <v>30560</v>
      </c>
      <c r="S662" s="9">
        <v>61549</v>
      </c>
      <c r="T662" s="9">
        <v>23359</v>
      </c>
      <c r="U662" s="9" t="s">
        <v>35</v>
      </c>
    </row>
    <row r="663" spans="1:21">
      <c r="A663" s="7">
        <v>43008</v>
      </c>
      <c r="B663" s="9">
        <v>29</v>
      </c>
      <c r="C663" s="9">
        <v>10</v>
      </c>
      <c r="D663" s="6">
        <v>29</v>
      </c>
      <c r="E663" s="9">
        <v>31357</v>
      </c>
      <c r="F663" s="9">
        <v>30687</v>
      </c>
      <c r="G663" s="9">
        <f t="shared" si="53"/>
        <v>62044</v>
      </c>
      <c r="H663" s="9">
        <v>50655</v>
      </c>
      <c r="I663" s="9">
        <v>16257</v>
      </c>
      <c r="J663" s="9">
        <v>305</v>
      </c>
      <c r="K663" s="9">
        <v>380</v>
      </c>
      <c r="L663" s="9">
        <f t="shared" si="50"/>
        <v>685</v>
      </c>
      <c r="M663" s="9">
        <f t="shared" si="54"/>
        <v>31662</v>
      </c>
      <c r="N663" s="9">
        <f t="shared" si="54"/>
        <v>31067</v>
      </c>
      <c r="O663" s="9">
        <f t="shared" si="52"/>
        <v>62729</v>
      </c>
      <c r="P663" s="9">
        <v>26303</v>
      </c>
      <c r="Q663" s="9">
        <v>31031</v>
      </c>
      <c r="R663" s="9">
        <v>30608</v>
      </c>
      <c r="S663" s="9">
        <v>61639</v>
      </c>
      <c r="T663" s="9">
        <v>23412</v>
      </c>
      <c r="U663" s="9" t="s">
        <v>35</v>
      </c>
    </row>
    <row r="664" spans="1:21">
      <c r="A664" s="7">
        <v>43039</v>
      </c>
      <c r="B664" s="9">
        <v>29</v>
      </c>
      <c r="C664" s="9">
        <v>11</v>
      </c>
      <c r="D664" s="6">
        <v>29</v>
      </c>
      <c r="E664" s="9">
        <v>31373</v>
      </c>
      <c r="F664" s="9">
        <v>30722</v>
      </c>
      <c r="G664" s="9">
        <f t="shared" si="53"/>
        <v>62095</v>
      </c>
      <c r="H664" s="9">
        <v>50700</v>
      </c>
      <c r="I664" s="9">
        <v>16288</v>
      </c>
      <c r="J664" s="9">
        <v>305</v>
      </c>
      <c r="K664" s="9">
        <v>390</v>
      </c>
      <c r="L664" s="9">
        <f t="shared" si="50"/>
        <v>695</v>
      </c>
      <c r="M664" s="9">
        <f t="shared" si="54"/>
        <v>31678</v>
      </c>
      <c r="N664" s="9">
        <f t="shared" si="54"/>
        <v>31112</v>
      </c>
      <c r="O664" s="9">
        <f t="shared" si="52"/>
        <v>62790</v>
      </c>
      <c r="P664" s="9">
        <v>26362</v>
      </c>
      <c r="Q664" s="9">
        <v>31047</v>
      </c>
      <c r="R664" s="9">
        <v>30653</v>
      </c>
      <c r="S664" s="9">
        <v>61700</v>
      </c>
      <c r="T664" s="9">
        <v>23471</v>
      </c>
      <c r="U664" s="9" t="s">
        <v>35</v>
      </c>
    </row>
    <row r="665" spans="1:21">
      <c r="A665" s="7">
        <v>43069</v>
      </c>
      <c r="B665" s="9">
        <v>29</v>
      </c>
      <c r="C665" s="9">
        <v>12</v>
      </c>
      <c r="D665" s="6">
        <v>29</v>
      </c>
      <c r="E665" s="9">
        <v>31399</v>
      </c>
      <c r="F665" s="9">
        <v>30729</v>
      </c>
      <c r="G665" s="9">
        <f t="shared" si="53"/>
        <v>62128</v>
      </c>
      <c r="H665" s="9">
        <v>50751</v>
      </c>
      <c r="I665" s="9">
        <v>16307</v>
      </c>
      <c r="J665" s="9">
        <v>301</v>
      </c>
      <c r="K665" s="9">
        <v>390</v>
      </c>
      <c r="L665" s="9">
        <f t="shared" si="50"/>
        <v>691</v>
      </c>
      <c r="M665" s="9">
        <f t="shared" si="54"/>
        <v>31700</v>
      </c>
      <c r="N665" s="9">
        <f t="shared" si="54"/>
        <v>31119</v>
      </c>
      <c r="O665" s="9">
        <f t="shared" si="52"/>
        <v>62819</v>
      </c>
      <c r="P665" s="9">
        <v>26402</v>
      </c>
      <c r="Q665" s="9">
        <v>31069</v>
      </c>
      <c r="R665" s="9">
        <v>30660</v>
      </c>
      <c r="S665" s="9">
        <v>61729</v>
      </c>
      <c r="T665" s="9">
        <v>23511</v>
      </c>
      <c r="U665" s="9" t="s">
        <v>35</v>
      </c>
    </row>
    <row r="666" spans="1:21">
      <c r="A666" s="7">
        <v>43100</v>
      </c>
      <c r="B666" s="9">
        <v>30</v>
      </c>
      <c r="C666" s="9">
        <v>1</v>
      </c>
      <c r="D666" s="6">
        <v>29</v>
      </c>
      <c r="E666" s="9">
        <v>31426</v>
      </c>
      <c r="F666" s="9">
        <v>30771</v>
      </c>
      <c r="G666" s="9">
        <f t="shared" si="53"/>
        <v>62197</v>
      </c>
      <c r="H666" s="9">
        <v>50793</v>
      </c>
      <c r="I666" s="9">
        <v>16338</v>
      </c>
      <c r="J666" s="9">
        <v>305</v>
      </c>
      <c r="K666" s="9">
        <v>395</v>
      </c>
      <c r="L666" s="9">
        <f t="shared" si="50"/>
        <v>700</v>
      </c>
      <c r="M666" s="9">
        <f t="shared" si="54"/>
        <v>31731</v>
      </c>
      <c r="N666" s="9">
        <f t="shared" si="54"/>
        <v>31166</v>
      </c>
      <c r="O666" s="9">
        <f t="shared" si="52"/>
        <v>62897</v>
      </c>
      <c r="P666" s="9">
        <v>26449</v>
      </c>
      <c r="Q666" s="9">
        <v>31100</v>
      </c>
      <c r="R666" s="9">
        <v>30707</v>
      </c>
      <c r="S666" s="9">
        <v>61807</v>
      </c>
      <c r="T666" s="9">
        <v>23558</v>
      </c>
      <c r="U666" s="9" t="s">
        <v>35</v>
      </c>
    </row>
    <row r="667" spans="1:21">
      <c r="A667" s="7">
        <v>43131</v>
      </c>
      <c r="B667" s="9">
        <v>30</v>
      </c>
      <c r="C667" s="9">
        <v>2</v>
      </c>
      <c r="D667" s="6">
        <v>29</v>
      </c>
      <c r="E667" s="9">
        <v>31463</v>
      </c>
      <c r="F667" s="9">
        <v>30791</v>
      </c>
      <c r="G667" s="9">
        <f t="shared" si="53"/>
        <v>62254</v>
      </c>
      <c r="H667" s="9">
        <v>50811</v>
      </c>
      <c r="I667" s="9">
        <v>16376</v>
      </c>
      <c r="J667" s="9">
        <v>314</v>
      </c>
      <c r="K667" s="9">
        <v>398</v>
      </c>
      <c r="L667" s="9">
        <f t="shared" ref="L667:L681" si="55">J667+K667</f>
        <v>712</v>
      </c>
      <c r="M667" s="9">
        <f t="shared" si="54"/>
        <v>31777</v>
      </c>
      <c r="N667" s="9">
        <f t="shared" si="54"/>
        <v>31189</v>
      </c>
      <c r="O667" s="9">
        <f t="shared" si="52"/>
        <v>62966</v>
      </c>
      <c r="P667" s="9">
        <v>26485</v>
      </c>
      <c r="Q667" s="9">
        <v>31146</v>
      </c>
      <c r="R667" s="9">
        <v>30730</v>
      </c>
      <c r="S667" s="9">
        <v>61876</v>
      </c>
      <c r="T667" s="9">
        <v>23594</v>
      </c>
      <c r="U667" s="9" t="s">
        <v>35</v>
      </c>
    </row>
    <row r="668" spans="1:21">
      <c r="A668" s="7">
        <v>43159</v>
      </c>
      <c r="B668" s="9">
        <v>30</v>
      </c>
      <c r="C668" s="9">
        <v>3</v>
      </c>
      <c r="D668" s="6">
        <v>29</v>
      </c>
      <c r="E668" s="9">
        <v>31508</v>
      </c>
      <c r="F668" s="9">
        <v>30832</v>
      </c>
      <c r="G668" s="9">
        <f t="shared" si="53"/>
        <v>62340</v>
      </c>
      <c r="H668" s="9">
        <v>50874</v>
      </c>
      <c r="I668" s="9">
        <v>16405</v>
      </c>
      <c r="J668" s="9">
        <v>310</v>
      </c>
      <c r="K668" s="9">
        <v>398</v>
      </c>
      <c r="L668" s="9">
        <f t="shared" si="55"/>
        <v>708</v>
      </c>
      <c r="M668" s="9">
        <f t="shared" si="54"/>
        <v>31818</v>
      </c>
      <c r="N668" s="9">
        <f t="shared" si="54"/>
        <v>31230</v>
      </c>
      <c r="O668" s="9">
        <f t="shared" si="52"/>
        <v>63048</v>
      </c>
      <c r="P668" s="9">
        <v>26538</v>
      </c>
      <c r="Q668" s="9">
        <v>31187</v>
      </c>
      <c r="R668" s="9">
        <v>30771</v>
      </c>
      <c r="S668" s="9">
        <v>61958</v>
      </c>
      <c r="T668" s="9">
        <v>23647</v>
      </c>
      <c r="U668" s="9" t="s">
        <v>35</v>
      </c>
    </row>
    <row r="669" spans="1:21">
      <c r="A669" s="7">
        <v>43190</v>
      </c>
      <c r="B669" s="9">
        <v>30</v>
      </c>
      <c r="C669" s="9">
        <v>4</v>
      </c>
      <c r="D669" s="6">
        <v>30</v>
      </c>
      <c r="E669" s="9">
        <v>31603</v>
      </c>
      <c r="F669" s="9">
        <v>30939</v>
      </c>
      <c r="G669" s="9">
        <f t="shared" si="53"/>
        <v>62542</v>
      </c>
      <c r="H669" s="9">
        <v>50993</v>
      </c>
      <c r="I669" s="9">
        <v>16460</v>
      </c>
      <c r="J669" s="9">
        <v>306</v>
      </c>
      <c r="K669" s="9">
        <v>403</v>
      </c>
      <c r="L669" s="9">
        <f t="shared" si="55"/>
        <v>709</v>
      </c>
      <c r="M669" s="9">
        <f t="shared" si="54"/>
        <v>31909</v>
      </c>
      <c r="N669" s="9">
        <f t="shared" si="54"/>
        <v>31342</v>
      </c>
      <c r="O669" s="9">
        <f t="shared" si="52"/>
        <v>63251</v>
      </c>
      <c r="P669" s="9">
        <v>26716</v>
      </c>
      <c r="Q669" s="9">
        <v>31278</v>
      </c>
      <c r="R669" s="9">
        <v>30883</v>
      </c>
      <c r="S669" s="9">
        <v>62161</v>
      </c>
      <c r="T669" s="9">
        <v>23825</v>
      </c>
      <c r="U669" s="9" t="s">
        <v>35</v>
      </c>
    </row>
    <row r="670" spans="1:21">
      <c r="A670" s="7">
        <v>43220</v>
      </c>
      <c r="B670" s="9">
        <v>30</v>
      </c>
      <c r="C670" s="9">
        <v>5</v>
      </c>
      <c r="D670" s="6">
        <v>30</v>
      </c>
      <c r="E670" s="9">
        <v>31634</v>
      </c>
      <c r="F670" s="9">
        <v>30975</v>
      </c>
      <c r="G670" s="9">
        <f t="shared" si="53"/>
        <v>62609</v>
      </c>
      <c r="H670" s="9">
        <v>51069</v>
      </c>
      <c r="I670" s="9">
        <v>16493</v>
      </c>
      <c r="J670" s="9">
        <v>306</v>
      </c>
      <c r="K670" s="9">
        <v>407</v>
      </c>
      <c r="L670" s="9">
        <f t="shared" si="55"/>
        <v>713</v>
      </c>
      <c r="M670" s="9">
        <f t="shared" si="54"/>
        <v>31940</v>
      </c>
      <c r="N670" s="9">
        <f t="shared" si="54"/>
        <v>31382</v>
      </c>
      <c r="O670" s="9">
        <f t="shared" si="52"/>
        <v>63322</v>
      </c>
      <c r="P670" s="9">
        <v>26800</v>
      </c>
      <c r="Q670" s="9">
        <v>31309</v>
      </c>
      <c r="R670" s="9">
        <v>30923</v>
      </c>
      <c r="S670" s="9">
        <v>62232</v>
      </c>
      <c r="T670" s="9">
        <v>23909</v>
      </c>
      <c r="U670" s="9" t="s">
        <v>35</v>
      </c>
    </row>
    <row r="671" spans="1:21">
      <c r="A671" s="7">
        <v>43251</v>
      </c>
      <c r="B671" s="9">
        <v>30</v>
      </c>
      <c r="C671" s="9">
        <v>6</v>
      </c>
      <c r="D671" s="6">
        <v>30</v>
      </c>
      <c r="E671" s="9">
        <v>31680</v>
      </c>
      <c r="F671" s="9">
        <v>31012</v>
      </c>
      <c r="G671" s="9">
        <f t="shared" si="53"/>
        <v>62692</v>
      </c>
      <c r="H671" s="9">
        <v>51145</v>
      </c>
      <c r="I671" s="9">
        <v>16529</v>
      </c>
      <c r="J671" s="9">
        <v>313</v>
      </c>
      <c r="K671" s="9">
        <v>413</v>
      </c>
      <c r="L671" s="9">
        <f t="shared" si="55"/>
        <v>726</v>
      </c>
      <c r="M671" s="9">
        <f t="shared" si="54"/>
        <v>31993</v>
      </c>
      <c r="N671" s="9">
        <f t="shared" si="54"/>
        <v>31425</v>
      </c>
      <c r="O671" s="9">
        <f t="shared" si="52"/>
        <v>63418</v>
      </c>
      <c r="P671" s="9">
        <v>26870</v>
      </c>
      <c r="Q671" s="9">
        <v>31362</v>
      </c>
      <c r="R671" s="9">
        <v>30966</v>
      </c>
      <c r="S671" s="9">
        <v>62328</v>
      </c>
      <c r="T671" s="9">
        <v>23979</v>
      </c>
      <c r="U671" s="9" t="s">
        <v>35</v>
      </c>
    </row>
    <row r="672" spans="1:21">
      <c r="A672" s="7">
        <v>43281</v>
      </c>
      <c r="B672" s="9">
        <v>30</v>
      </c>
      <c r="C672" s="9">
        <v>7</v>
      </c>
      <c r="D672" s="6">
        <v>30</v>
      </c>
      <c r="E672" s="9">
        <v>31716</v>
      </c>
      <c r="F672" s="9">
        <v>31032</v>
      </c>
      <c r="G672" s="9">
        <f t="shared" si="53"/>
        <v>62748</v>
      </c>
      <c r="H672" s="9">
        <v>51189</v>
      </c>
      <c r="I672" s="9">
        <v>16571</v>
      </c>
      <c r="J672" s="9">
        <v>317</v>
      </c>
      <c r="K672" s="9">
        <v>418</v>
      </c>
      <c r="L672" s="9">
        <f t="shared" si="55"/>
        <v>735</v>
      </c>
      <c r="M672" s="9">
        <f t="shared" ref="M672:N681" si="56">E672+J672</f>
        <v>32033</v>
      </c>
      <c r="N672" s="9">
        <f t="shared" si="56"/>
        <v>31450</v>
      </c>
      <c r="O672" s="9">
        <f t="shared" si="52"/>
        <v>63483</v>
      </c>
      <c r="P672" s="9">
        <v>26909</v>
      </c>
      <c r="Q672" s="9">
        <v>31402</v>
      </c>
      <c r="R672" s="9">
        <v>30991</v>
      </c>
      <c r="S672" s="9">
        <v>62393</v>
      </c>
      <c r="T672" s="9">
        <v>24018</v>
      </c>
      <c r="U672" s="9" t="s">
        <v>35</v>
      </c>
    </row>
    <row r="673" spans="1:22">
      <c r="A673" s="7">
        <v>43312</v>
      </c>
      <c r="B673" s="9">
        <v>30</v>
      </c>
      <c r="C673" s="9">
        <v>8</v>
      </c>
      <c r="D673" s="6">
        <v>30</v>
      </c>
      <c r="E673" s="9">
        <v>31746</v>
      </c>
      <c r="F673" s="9">
        <v>31041</v>
      </c>
      <c r="G673" s="9">
        <f t="shared" si="53"/>
        <v>62787</v>
      </c>
      <c r="H673" s="9">
        <v>51212</v>
      </c>
      <c r="I673" s="9">
        <v>16597</v>
      </c>
      <c r="J673" s="9">
        <v>328</v>
      </c>
      <c r="K673" s="9">
        <v>412</v>
      </c>
      <c r="L673" s="9">
        <f t="shared" si="55"/>
        <v>740</v>
      </c>
      <c r="M673" s="9">
        <f t="shared" si="56"/>
        <v>32074</v>
      </c>
      <c r="N673" s="9">
        <f t="shared" si="56"/>
        <v>31453</v>
      </c>
      <c r="O673" s="9">
        <f t="shared" si="52"/>
        <v>63527</v>
      </c>
      <c r="P673" s="9">
        <v>26928</v>
      </c>
      <c r="Q673" s="9">
        <v>31443</v>
      </c>
      <c r="R673" s="9">
        <v>30994</v>
      </c>
      <c r="S673" s="9">
        <v>62437</v>
      </c>
      <c r="T673" s="9">
        <v>24037</v>
      </c>
      <c r="U673" s="9" t="s">
        <v>35</v>
      </c>
    </row>
    <row r="674" spans="1:22">
      <c r="A674" s="7">
        <v>43343</v>
      </c>
      <c r="B674" s="9">
        <v>30</v>
      </c>
      <c r="C674" s="9">
        <v>9</v>
      </c>
      <c r="D674" s="6">
        <v>30</v>
      </c>
      <c r="E674" s="9">
        <v>31757</v>
      </c>
      <c r="F674" s="9">
        <v>31051</v>
      </c>
      <c r="G674" s="9">
        <f t="shared" si="53"/>
        <v>62808</v>
      </c>
      <c r="H674" s="9">
        <v>51234</v>
      </c>
      <c r="I674" s="9">
        <v>16627</v>
      </c>
      <c r="J674" s="9">
        <v>335</v>
      </c>
      <c r="K674" s="9">
        <v>414</v>
      </c>
      <c r="L674" s="9">
        <f t="shared" si="55"/>
        <v>749</v>
      </c>
      <c r="M674" s="9">
        <f t="shared" si="56"/>
        <v>32092</v>
      </c>
      <c r="N674" s="9">
        <f t="shared" si="56"/>
        <v>31465</v>
      </c>
      <c r="O674" s="9">
        <f t="shared" si="52"/>
        <v>63557</v>
      </c>
      <c r="P674" s="9">
        <v>26952</v>
      </c>
      <c r="Q674" s="9">
        <v>31461</v>
      </c>
      <c r="R674" s="9">
        <v>31006</v>
      </c>
      <c r="S674" s="9">
        <v>62467</v>
      </c>
      <c r="T674" s="9">
        <v>24061</v>
      </c>
      <c r="U674" s="9" t="s">
        <v>35</v>
      </c>
    </row>
    <row r="675" spans="1:22">
      <c r="A675" s="7">
        <v>43373</v>
      </c>
      <c r="B675" s="9">
        <v>30</v>
      </c>
      <c r="C675" s="9">
        <v>10</v>
      </c>
      <c r="D675" s="6">
        <v>30</v>
      </c>
      <c r="E675" s="9">
        <v>31772</v>
      </c>
      <c r="F675" s="9">
        <v>31074</v>
      </c>
      <c r="G675" s="9">
        <f t="shared" si="53"/>
        <v>62846</v>
      </c>
      <c r="H675" s="9">
        <v>51254</v>
      </c>
      <c r="I675" s="9">
        <v>16671</v>
      </c>
      <c r="J675" s="9">
        <v>336</v>
      </c>
      <c r="K675" s="9">
        <v>419</v>
      </c>
      <c r="L675" s="9">
        <f t="shared" si="55"/>
        <v>755</v>
      </c>
      <c r="M675" s="9">
        <f t="shared" si="56"/>
        <v>32108</v>
      </c>
      <c r="N675" s="9">
        <f t="shared" si="56"/>
        <v>31493</v>
      </c>
      <c r="O675" s="9">
        <f t="shared" si="52"/>
        <v>63601</v>
      </c>
      <c r="P675" s="9">
        <v>26979</v>
      </c>
      <c r="Q675" s="9">
        <v>31477</v>
      </c>
      <c r="R675" s="9">
        <v>31034</v>
      </c>
      <c r="S675" s="9">
        <v>62511</v>
      </c>
      <c r="T675" s="9">
        <v>24088</v>
      </c>
      <c r="U675" s="9" t="s">
        <v>35</v>
      </c>
    </row>
    <row r="676" spans="1:22">
      <c r="A676" s="7">
        <v>43404</v>
      </c>
      <c r="B676" s="9">
        <v>30</v>
      </c>
      <c r="C676" s="9">
        <v>11</v>
      </c>
      <c r="D676" s="6">
        <v>30</v>
      </c>
      <c r="E676" s="9">
        <v>31778</v>
      </c>
      <c r="F676" s="9">
        <v>31095</v>
      </c>
      <c r="G676" s="9">
        <f t="shared" si="53"/>
        <v>62873</v>
      </c>
      <c r="H676" s="9">
        <v>51273</v>
      </c>
      <c r="I676" s="9">
        <v>16708</v>
      </c>
      <c r="J676" s="9">
        <v>343</v>
      </c>
      <c r="K676" s="9">
        <v>409</v>
      </c>
      <c r="L676" s="9">
        <f t="shared" si="55"/>
        <v>752</v>
      </c>
      <c r="M676" s="9">
        <f t="shared" si="56"/>
        <v>32121</v>
      </c>
      <c r="N676" s="9">
        <f t="shared" si="56"/>
        <v>31504</v>
      </c>
      <c r="O676" s="9">
        <f t="shared" si="52"/>
        <v>63625</v>
      </c>
      <c r="P676" s="9">
        <v>26993</v>
      </c>
      <c r="Q676" s="9">
        <v>31490</v>
      </c>
      <c r="R676" s="9">
        <v>31045</v>
      </c>
      <c r="S676" s="9">
        <v>62535</v>
      </c>
      <c r="T676" s="9">
        <v>24102</v>
      </c>
      <c r="U676" s="9" t="s">
        <v>35</v>
      </c>
    </row>
    <row r="677" spans="1:22">
      <c r="A677" s="7">
        <v>43434</v>
      </c>
      <c r="B677" s="9">
        <v>30</v>
      </c>
      <c r="C677" s="9">
        <v>12</v>
      </c>
      <c r="D677" s="6">
        <v>30</v>
      </c>
      <c r="E677" s="9">
        <v>31802</v>
      </c>
      <c r="F677" s="9">
        <v>31099</v>
      </c>
      <c r="G677" s="9">
        <f t="shared" si="53"/>
        <v>62901</v>
      </c>
      <c r="H677" s="9">
        <v>51288</v>
      </c>
      <c r="I677" s="9">
        <v>16719</v>
      </c>
      <c r="J677" s="9">
        <v>356</v>
      </c>
      <c r="K677" s="9">
        <v>415</v>
      </c>
      <c r="L677" s="9">
        <f t="shared" si="55"/>
        <v>771</v>
      </c>
      <c r="M677" s="9">
        <f t="shared" si="56"/>
        <v>32158</v>
      </c>
      <c r="N677" s="9">
        <f t="shared" si="56"/>
        <v>31514</v>
      </c>
      <c r="O677" s="9">
        <f t="shared" si="52"/>
        <v>63672</v>
      </c>
      <c r="P677" s="9">
        <v>27030</v>
      </c>
      <c r="Q677" s="9">
        <v>31527</v>
      </c>
      <c r="R677" s="9">
        <v>31055</v>
      </c>
      <c r="S677" s="9">
        <v>62582</v>
      </c>
      <c r="T677" s="9">
        <v>24139</v>
      </c>
      <c r="U677" s="9" t="s">
        <v>35</v>
      </c>
    </row>
    <row r="678" spans="1:22">
      <c r="A678" s="7">
        <v>43465</v>
      </c>
      <c r="B678" s="9">
        <v>31</v>
      </c>
      <c r="C678" s="9">
        <v>1</v>
      </c>
      <c r="D678" s="6">
        <v>30</v>
      </c>
      <c r="E678" s="9">
        <v>31809</v>
      </c>
      <c r="F678" s="9">
        <v>31098</v>
      </c>
      <c r="G678" s="9">
        <f t="shared" si="53"/>
        <v>62907</v>
      </c>
      <c r="H678" s="9">
        <v>51289</v>
      </c>
      <c r="I678" s="9">
        <v>16745</v>
      </c>
      <c r="J678" s="9">
        <v>354</v>
      </c>
      <c r="K678" s="9">
        <v>415</v>
      </c>
      <c r="L678" s="9">
        <f t="shared" si="55"/>
        <v>769</v>
      </c>
      <c r="M678" s="9">
        <f t="shared" si="56"/>
        <v>32163</v>
      </c>
      <c r="N678" s="9">
        <f t="shared" si="56"/>
        <v>31513</v>
      </c>
      <c r="O678" s="9">
        <f t="shared" si="52"/>
        <v>63676</v>
      </c>
      <c r="P678" s="9">
        <v>27030</v>
      </c>
      <c r="Q678" s="9">
        <v>31532</v>
      </c>
      <c r="R678" s="9">
        <v>31054</v>
      </c>
      <c r="S678" s="9">
        <v>62586</v>
      </c>
      <c r="T678" s="9">
        <v>24139</v>
      </c>
      <c r="U678" s="9" t="s">
        <v>35</v>
      </c>
    </row>
    <row r="679" spans="1:22">
      <c r="A679" s="7">
        <v>43496</v>
      </c>
      <c r="B679" s="9">
        <v>31</v>
      </c>
      <c r="C679" s="9">
        <v>2</v>
      </c>
      <c r="D679" s="6">
        <v>30</v>
      </c>
      <c r="E679" s="9">
        <v>31821</v>
      </c>
      <c r="F679" s="9">
        <v>31095</v>
      </c>
      <c r="G679" s="9">
        <f t="shared" si="53"/>
        <v>62916</v>
      </c>
      <c r="H679" s="9">
        <v>51293</v>
      </c>
      <c r="I679" s="9">
        <v>16778</v>
      </c>
      <c r="J679" s="9">
        <v>364</v>
      </c>
      <c r="K679" s="9">
        <v>420</v>
      </c>
      <c r="L679" s="9">
        <f t="shared" si="55"/>
        <v>784</v>
      </c>
      <c r="M679" s="9">
        <f t="shared" si="56"/>
        <v>32185</v>
      </c>
      <c r="N679" s="9">
        <f t="shared" si="56"/>
        <v>31515</v>
      </c>
      <c r="O679" s="9">
        <f t="shared" si="52"/>
        <v>63700</v>
      </c>
      <c r="P679" s="9">
        <v>27048</v>
      </c>
      <c r="Q679" s="9">
        <v>31554</v>
      </c>
      <c r="R679" s="9">
        <v>31056</v>
      </c>
      <c r="S679" s="9">
        <v>62610</v>
      </c>
      <c r="T679" s="9">
        <v>24157</v>
      </c>
      <c r="U679" s="9" t="s">
        <v>35</v>
      </c>
    </row>
    <row r="680" spans="1:22">
      <c r="A680" s="7">
        <v>43524</v>
      </c>
      <c r="B680" s="9">
        <v>31</v>
      </c>
      <c r="C680" s="9">
        <v>3</v>
      </c>
      <c r="D680" s="6">
        <v>30</v>
      </c>
      <c r="E680" s="9">
        <v>31843</v>
      </c>
      <c r="F680" s="9">
        <v>31109</v>
      </c>
      <c r="G680" s="9">
        <f t="shared" si="53"/>
        <v>62952</v>
      </c>
      <c r="H680" s="9">
        <v>51321</v>
      </c>
      <c r="I680" s="9">
        <v>16812</v>
      </c>
      <c r="J680" s="9">
        <v>376</v>
      </c>
      <c r="K680" s="9">
        <v>424</v>
      </c>
      <c r="L680" s="9">
        <f t="shared" si="55"/>
        <v>800</v>
      </c>
      <c r="M680" s="9">
        <f t="shared" si="56"/>
        <v>32219</v>
      </c>
      <c r="N680" s="9">
        <f t="shared" si="56"/>
        <v>31533</v>
      </c>
      <c r="O680" s="9">
        <f t="shared" si="52"/>
        <v>63752</v>
      </c>
      <c r="P680" s="9">
        <v>27076</v>
      </c>
      <c r="Q680" s="9">
        <v>31588</v>
      </c>
      <c r="R680" s="9">
        <v>31074</v>
      </c>
      <c r="S680" s="9">
        <v>62622</v>
      </c>
      <c r="T680" s="9">
        <v>24185</v>
      </c>
      <c r="U680" s="9" t="s">
        <v>35</v>
      </c>
    </row>
    <row r="681" spans="1:22">
      <c r="A681" s="7">
        <v>43555</v>
      </c>
      <c r="B681" s="9">
        <v>31</v>
      </c>
      <c r="C681" s="9">
        <v>4</v>
      </c>
      <c r="D681" s="6">
        <v>31</v>
      </c>
      <c r="E681" s="9">
        <v>31819</v>
      </c>
      <c r="F681" s="9">
        <v>31098</v>
      </c>
      <c r="G681" s="9">
        <f t="shared" si="53"/>
        <v>62917</v>
      </c>
      <c r="H681" s="9">
        <v>51301</v>
      </c>
      <c r="I681" s="9">
        <v>16846</v>
      </c>
      <c r="J681" s="9">
        <v>360</v>
      </c>
      <c r="K681" s="9">
        <v>427</v>
      </c>
      <c r="L681" s="9">
        <f t="shared" si="55"/>
        <v>787</v>
      </c>
      <c r="M681" s="9">
        <f t="shared" si="56"/>
        <v>32179</v>
      </c>
      <c r="N681" s="9">
        <f t="shared" si="56"/>
        <v>31525</v>
      </c>
      <c r="O681" s="9">
        <f t="shared" si="52"/>
        <v>63704</v>
      </c>
      <c r="P681" s="9">
        <v>27136</v>
      </c>
      <c r="Q681" s="9">
        <v>31548</v>
      </c>
      <c r="R681" s="9">
        <v>31066</v>
      </c>
      <c r="S681" s="9">
        <v>62614</v>
      </c>
      <c r="T681" s="9">
        <v>24245</v>
      </c>
      <c r="U681" s="9" t="s">
        <v>35</v>
      </c>
    </row>
    <row r="682" spans="1:22">
      <c r="A682" s="4">
        <v>43585</v>
      </c>
      <c r="B682" s="9">
        <v>1</v>
      </c>
      <c r="C682" s="9">
        <v>5</v>
      </c>
      <c r="D682" s="6">
        <v>1</v>
      </c>
      <c r="E682" s="9">
        <v>31865</v>
      </c>
      <c r="F682" s="9">
        <v>31123</v>
      </c>
      <c r="G682" s="9">
        <v>62988</v>
      </c>
      <c r="H682" s="9">
        <v>51367</v>
      </c>
      <c r="I682" s="9">
        <v>16876</v>
      </c>
      <c r="J682" s="9">
        <v>357</v>
      </c>
      <c r="K682" s="9">
        <v>432</v>
      </c>
      <c r="L682" s="9">
        <v>789</v>
      </c>
      <c r="M682" s="9">
        <v>32222</v>
      </c>
      <c r="N682" s="9">
        <v>31555</v>
      </c>
      <c r="O682" s="9">
        <v>63777</v>
      </c>
      <c r="P682" s="9">
        <v>27198</v>
      </c>
      <c r="Q682" s="9">
        <v>31591</v>
      </c>
      <c r="R682" s="9">
        <v>31096</v>
      </c>
      <c r="S682" s="9">
        <v>62687</v>
      </c>
      <c r="T682" s="9">
        <v>24307</v>
      </c>
      <c r="U682" s="9" t="s">
        <v>50</v>
      </c>
      <c r="V682" s="9" t="s">
        <v>51</v>
      </c>
    </row>
    <row r="683" spans="1:22">
      <c r="A683" s="4">
        <v>43616</v>
      </c>
      <c r="B683" s="9">
        <v>1</v>
      </c>
      <c r="C683" s="9">
        <v>6</v>
      </c>
      <c r="D683" s="6">
        <v>1</v>
      </c>
      <c r="E683" s="9">
        <v>31876</v>
      </c>
      <c r="F683" s="9">
        <v>31154</v>
      </c>
      <c r="G683" s="9">
        <v>63030</v>
      </c>
      <c r="H683" s="9">
        <v>51397</v>
      </c>
      <c r="I683" s="9">
        <v>16901</v>
      </c>
      <c r="J683" s="9">
        <v>363</v>
      </c>
      <c r="K683" s="9">
        <v>435</v>
      </c>
      <c r="L683" s="9">
        <v>798</v>
      </c>
      <c r="M683" s="9">
        <v>32239</v>
      </c>
      <c r="N683" s="9">
        <v>31589</v>
      </c>
      <c r="O683" s="9">
        <v>63828</v>
      </c>
      <c r="P683" s="9">
        <v>27224</v>
      </c>
      <c r="Q683" s="9">
        <v>31608</v>
      </c>
      <c r="R683" s="9">
        <v>31130</v>
      </c>
      <c r="S683" s="9">
        <v>62738</v>
      </c>
      <c r="T683" s="9">
        <v>24333</v>
      </c>
      <c r="U683" s="9" t="s">
        <v>52</v>
      </c>
    </row>
    <row r="684" spans="1:22">
      <c r="A684" s="4">
        <v>43646</v>
      </c>
      <c r="B684" s="9">
        <v>1</v>
      </c>
      <c r="C684" s="9">
        <v>7</v>
      </c>
      <c r="D684" s="6">
        <v>1</v>
      </c>
      <c r="E684" s="9">
        <v>31882</v>
      </c>
      <c r="F684" s="9">
        <v>31149</v>
      </c>
      <c r="G684" s="9">
        <v>63031</v>
      </c>
      <c r="H684" s="9">
        <v>51397</v>
      </c>
      <c r="I684" s="9">
        <v>16920</v>
      </c>
      <c r="J684" s="9">
        <v>365</v>
      </c>
      <c r="K684" s="9">
        <v>435</v>
      </c>
      <c r="L684" s="9">
        <v>800</v>
      </c>
      <c r="M684" s="9">
        <v>32247</v>
      </c>
      <c r="N684" s="9">
        <v>31584</v>
      </c>
      <c r="O684" s="9">
        <v>63831</v>
      </c>
      <c r="P684" s="9">
        <v>27240</v>
      </c>
      <c r="Q684" s="9">
        <v>31616</v>
      </c>
      <c r="R684" s="9">
        <v>31125</v>
      </c>
      <c r="S684" s="9">
        <v>62741</v>
      </c>
      <c r="T684" s="9">
        <v>24349</v>
      </c>
      <c r="U684" s="9" t="s">
        <v>53</v>
      </c>
    </row>
    <row r="685" spans="1:22">
      <c r="A685" s="7">
        <v>43677</v>
      </c>
      <c r="B685" s="9">
        <v>1</v>
      </c>
      <c r="C685" s="9">
        <v>8</v>
      </c>
      <c r="D685" s="6">
        <v>1</v>
      </c>
      <c r="E685" s="9">
        <v>31932</v>
      </c>
      <c r="F685" s="9">
        <v>31191</v>
      </c>
      <c r="G685" s="9">
        <f>E685+F685</f>
        <v>63123</v>
      </c>
      <c r="H685" s="9">
        <v>51468</v>
      </c>
      <c r="I685" s="9">
        <v>16953</v>
      </c>
      <c r="J685" s="9">
        <v>369</v>
      </c>
      <c r="K685" s="9">
        <v>437</v>
      </c>
      <c r="L685" s="9">
        <f>J685+K685</f>
        <v>806</v>
      </c>
      <c r="M685" s="9">
        <f>E685+J685</f>
        <v>32301</v>
      </c>
      <c r="N685" s="9">
        <f>F685+K685</f>
        <v>31628</v>
      </c>
      <c r="O685" s="9">
        <f>M685+N685</f>
        <v>63929</v>
      </c>
      <c r="P685" s="9">
        <v>27285</v>
      </c>
      <c r="Q685" s="9">
        <v>31670</v>
      </c>
      <c r="R685" s="9">
        <v>31169</v>
      </c>
      <c r="S685" s="9">
        <v>62839</v>
      </c>
      <c r="T685" s="9">
        <v>24394</v>
      </c>
      <c r="U685" s="9" t="s">
        <v>35</v>
      </c>
      <c r="V685" s="9" t="s">
        <v>54</v>
      </c>
    </row>
    <row r="686" spans="1:22">
      <c r="A686" s="7">
        <v>43708</v>
      </c>
      <c r="B686" s="9">
        <v>1</v>
      </c>
      <c r="C686" s="9">
        <v>9</v>
      </c>
      <c r="D686" s="6">
        <v>1</v>
      </c>
      <c r="E686" s="9">
        <v>31988</v>
      </c>
      <c r="F686" s="9">
        <v>31226</v>
      </c>
      <c r="G686" s="9">
        <v>63214</v>
      </c>
      <c r="H686" s="9">
        <v>51538</v>
      </c>
      <c r="I686" s="9">
        <v>16983</v>
      </c>
      <c r="J686" s="9">
        <v>375</v>
      </c>
      <c r="K686" s="9">
        <v>439</v>
      </c>
      <c r="L686" s="9">
        <v>814</v>
      </c>
      <c r="M686" s="9">
        <v>32363</v>
      </c>
      <c r="N686" s="9">
        <v>31665</v>
      </c>
      <c r="O686" s="9">
        <v>64028</v>
      </c>
      <c r="P686" s="9">
        <v>27348</v>
      </c>
      <c r="Q686" s="9">
        <v>31732</v>
      </c>
      <c r="R686" s="9">
        <v>31206</v>
      </c>
      <c r="S686" s="9">
        <v>62938</v>
      </c>
      <c r="T686" s="9">
        <v>24457</v>
      </c>
      <c r="U686" s="9" t="s">
        <v>55</v>
      </c>
    </row>
    <row r="687" spans="1:22">
      <c r="A687" s="4">
        <v>43738</v>
      </c>
      <c r="B687" s="9">
        <v>1</v>
      </c>
      <c r="C687" s="9">
        <v>10</v>
      </c>
      <c r="D687" s="6">
        <v>1</v>
      </c>
      <c r="E687" s="9">
        <v>32088</v>
      </c>
      <c r="F687" s="9">
        <v>31299</v>
      </c>
      <c r="G687" s="9">
        <v>63387</v>
      </c>
      <c r="H687" s="9">
        <v>51683</v>
      </c>
      <c r="I687" s="9">
        <v>17000</v>
      </c>
      <c r="J687" s="9">
        <v>388</v>
      </c>
      <c r="K687" s="9">
        <v>450</v>
      </c>
      <c r="L687" s="9">
        <v>838</v>
      </c>
      <c r="M687" s="9">
        <v>32476</v>
      </c>
      <c r="N687" s="9">
        <v>31749</v>
      </c>
      <c r="O687" s="9">
        <v>64225</v>
      </c>
      <c r="P687" s="9">
        <v>27491</v>
      </c>
      <c r="Q687" s="9">
        <v>31845</v>
      </c>
      <c r="R687" s="9">
        <v>31290</v>
      </c>
      <c r="S687" s="9">
        <v>63135</v>
      </c>
      <c r="T687" s="9">
        <v>24600</v>
      </c>
      <c r="U687" s="9" t="s">
        <v>55</v>
      </c>
    </row>
    <row r="688" spans="1:22">
      <c r="A688" s="4">
        <v>43769</v>
      </c>
      <c r="B688" s="9">
        <v>1</v>
      </c>
      <c r="C688" s="9">
        <v>11</v>
      </c>
      <c r="D688" s="6">
        <v>1</v>
      </c>
      <c r="E688" s="9">
        <v>32129</v>
      </c>
      <c r="F688" s="9">
        <v>31302</v>
      </c>
      <c r="G688" s="9">
        <v>63431</v>
      </c>
      <c r="H688" s="9">
        <v>51726</v>
      </c>
      <c r="I688" s="9">
        <v>17015</v>
      </c>
      <c r="J688" s="9">
        <v>389</v>
      </c>
      <c r="K688" s="9">
        <v>456</v>
      </c>
      <c r="L688" s="9">
        <v>845</v>
      </c>
      <c r="M688" s="9">
        <v>32518</v>
      </c>
      <c r="N688" s="9">
        <v>31758</v>
      </c>
      <c r="O688" s="9">
        <v>64276</v>
      </c>
      <c r="P688" s="9">
        <v>27549</v>
      </c>
      <c r="Q688" s="9">
        <v>31887</v>
      </c>
      <c r="R688" s="9">
        <v>31299</v>
      </c>
      <c r="S688" s="9">
        <v>63186</v>
      </c>
      <c r="T688" s="9">
        <v>24658</v>
      </c>
      <c r="U688" s="9" t="s">
        <v>55</v>
      </c>
    </row>
    <row r="689" spans="1:21">
      <c r="A689" s="4">
        <v>43799</v>
      </c>
      <c r="B689" s="9">
        <v>1</v>
      </c>
      <c r="C689" s="9">
        <v>12</v>
      </c>
      <c r="D689" s="6">
        <v>1</v>
      </c>
      <c r="E689" s="9">
        <v>32138</v>
      </c>
      <c r="F689" s="9">
        <v>31295</v>
      </c>
      <c r="G689" s="9">
        <v>63433</v>
      </c>
      <c r="H689" s="9">
        <v>51741</v>
      </c>
      <c r="I689" s="9">
        <v>17027</v>
      </c>
      <c r="J689" s="9">
        <v>410</v>
      </c>
      <c r="K689" s="9">
        <v>458</v>
      </c>
      <c r="L689" s="9">
        <v>868</v>
      </c>
      <c r="M689" s="9">
        <v>32548</v>
      </c>
      <c r="N689" s="9">
        <v>31753</v>
      </c>
      <c r="O689" s="9">
        <v>64301</v>
      </c>
      <c r="P689" s="9">
        <v>27596</v>
      </c>
      <c r="Q689" s="9">
        <v>31917</v>
      </c>
      <c r="R689" s="9">
        <v>31294</v>
      </c>
      <c r="S689" s="9">
        <v>63211</v>
      </c>
      <c r="T689" s="9">
        <v>24705</v>
      </c>
      <c r="U689" s="9" t="s">
        <v>55</v>
      </c>
    </row>
    <row r="690" spans="1:21">
      <c r="A690" s="4">
        <v>43830</v>
      </c>
      <c r="B690" s="9">
        <v>2</v>
      </c>
      <c r="C690" s="9">
        <v>1</v>
      </c>
      <c r="D690" s="6">
        <v>1</v>
      </c>
      <c r="E690" s="9">
        <v>32158</v>
      </c>
      <c r="F690" s="9">
        <v>31315</v>
      </c>
      <c r="G690" s="9">
        <v>63473</v>
      </c>
      <c r="H690" s="9">
        <v>51783</v>
      </c>
      <c r="I690" s="9">
        <v>17057</v>
      </c>
      <c r="J690" s="9">
        <v>410</v>
      </c>
      <c r="K690" s="9">
        <v>465</v>
      </c>
      <c r="L690" s="9">
        <v>875</v>
      </c>
      <c r="M690" s="9">
        <v>32568</v>
      </c>
      <c r="N690" s="9">
        <v>31780</v>
      </c>
      <c r="O690" s="9">
        <v>64348</v>
      </c>
      <c r="P690" s="9">
        <v>27640</v>
      </c>
      <c r="Q690" s="9">
        <v>31937</v>
      </c>
      <c r="R690" s="9">
        <v>31321</v>
      </c>
      <c r="S690" s="9">
        <v>63258</v>
      </c>
      <c r="T690" s="9">
        <v>24749</v>
      </c>
      <c r="U690" s="9" t="s">
        <v>55</v>
      </c>
    </row>
    <row r="691" spans="1:21">
      <c r="A691" s="4">
        <v>43861</v>
      </c>
      <c r="B691" s="9">
        <v>2</v>
      </c>
      <c r="C691" s="9">
        <v>2</v>
      </c>
      <c r="D691" s="6">
        <v>1</v>
      </c>
      <c r="E691" s="9">
        <v>32198</v>
      </c>
      <c r="F691" s="9">
        <v>31370</v>
      </c>
      <c r="G691" s="9">
        <v>63568</v>
      </c>
      <c r="H691" s="9">
        <v>51847</v>
      </c>
      <c r="I691" s="9">
        <v>17085</v>
      </c>
      <c r="J691" s="9">
        <v>434</v>
      </c>
      <c r="K691" s="9">
        <v>467</v>
      </c>
      <c r="L691" s="9">
        <v>901</v>
      </c>
      <c r="M691" s="9">
        <v>32632</v>
      </c>
      <c r="N691" s="9">
        <v>31837</v>
      </c>
      <c r="O691" s="9">
        <v>64469</v>
      </c>
      <c r="P691" s="9">
        <v>27707</v>
      </c>
      <c r="Q691" s="9">
        <v>32001</v>
      </c>
      <c r="R691" s="9">
        <v>31378</v>
      </c>
      <c r="S691" s="9">
        <v>63379</v>
      </c>
      <c r="T691" s="9">
        <v>24816</v>
      </c>
      <c r="U691" s="9" t="s">
        <v>55</v>
      </c>
    </row>
    <row r="692" spans="1:21">
      <c r="A692" s="4">
        <v>43890</v>
      </c>
      <c r="B692" s="9">
        <v>2</v>
      </c>
      <c r="C692" s="9">
        <v>3</v>
      </c>
      <c r="D692" s="6">
        <v>1</v>
      </c>
      <c r="E692" s="9">
        <v>32222</v>
      </c>
      <c r="F692" s="9">
        <v>31400</v>
      </c>
      <c r="G692" s="9">
        <v>63622</v>
      </c>
      <c r="H692" s="9">
        <v>51913</v>
      </c>
      <c r="I692" s="9">
        <v>17127</v>
      </c>
      <c r="J692" s="9">
        <v>438</v>
      </c>
      <c r="K692" s="9">
        <v>462</v>
      </c>
      <c r="L692" s="9">
        <v>900</v>
      </c>
      <c r="M692" s="9">
        <v>32660</v>
      </c>
      <c r="N692" s="9">
        <v>31862</v>
      </c>
      <c r="O692" s="9">
        <v>64522</v>
      </c>
      <c r="P692" s="9">
        <v>27741</v>
      </c>
      <c r="Q692" s="9">
        <v>32029</v>
      </c>
      <c r="R692" s="9">
        <v>31403</v>
      </c>
      <c r="S692" s="9">
        <v>63432</v>
      </c>
      <c r="T692" s="9">
        <v>24850</v>
      </c>
      <c r="U692" s="9" t="s">
        <v>55</v>
      </c>
    </row>
    <row r="693" spans="1:21">
      <c r="A693" s="4">
        <v>43921</v>
      </c>
      <c r="B693" s="9">
        <v>2</v>
      </c>
      <c r="C693" s="9">
        <v>4</v>
      </c>
      <c r="D693" s="6">
        <v>2</v>
      </c>
      <c r="E693" s="9">
        <v>32227</v>
      </c>
      <c r="F693" s="9">
        <v>31398</v>
      </c>
      <c r="G693" s="9">
        <v>63625</v>
      </c>
      <c r="H693" s="9">
        <v>51922</v>
      </c>
      <c r="I693" s="9">
        <v>17147</v>
      </c>
      <c r="J693" s="9">
        <v>430</v>
      </c>
      <c r="K693" s="9">
        <v>464</v>
      </c>
      <c r="L693" s="9">
        <v>894</v>
      </c>
      <c r="M693" s="9">
        <v>32657</v>
      </c>
      <c r="N693" s="9">
        <v>31862</v>
      </c>
      <c r="O693" s="9">
        <v>64519</v>
      </c>
      <c r="P693" s="9">
        <v>27826</v>
      </c>
      <c r="Q693" s="9">
        <v>32026</v>
      </c>
      <c r="R693" s="9">
        <v>31403</v>
      </c>
      <c r="S693" s="9">
        <v>63429</v>
      </c>
      <c r="T693" s="9">
        <v>24935</v>
      </c>
      <c r="U693" s="9" t="s">
        <v>55</v>
      </c>
    </row>
    <row r="694" spans="1:21">
      <c r="A694" s="4">
        <v>43951</v>
      </c>
      <c r="B694" s="9">
        <v>2</v>
      </c>
      <c r="C694" s="9">
        <v>5</v>
      </c>
      <c r="D694" s="6">
        <v>2</v>
      </c>
      <c r="E694" s="9">
        <v>32287</v>
      </c>
      <c r="F694" s="9">
        <v>31440</v>
      </c>
      <c r="G694" s="9">
        <v>63727</v>
      </c>
      <c r="H694" s="9">
        <v>51994</v>
      </c>
      <c r="I694" s="9">
        <v>17190</v>
      </c>
      <c r="J694" s="9">
        <v>441</v>
      </c>
      <c r="K694" s="9">
        <v>457</v>
      </c>
      <c r="L694" s="9">
        <v>898</v>
      </c>
      <c r="M694" s="9">
        <v>32728</v>
      </c>
      <c r="N694" s="9">
        <v>31897</v>
      </c>
      <c r="O694" s="9">
        <v>64625</v>
      </c>
      <c r="P694" s="9">
        <v>27926</v>
      </c>
      <c r="Q694" s="9">
        <v>32097</v>
      </c>
      <c r="R694" s="9">
        <v>31438</v>
      </c>
      <c r="S694" s="9">
        <v>63535</v>
      </c>
      <c r="T694" s="9">
        <v>25035</v>
      </c>
      <c r="U694" s="9" t="s">
        <v>55</v>
      </c>
    </row>
    <row r="695" spans="1:21">
      <c r="A695" s="4">
        <v>43982</v>
      </c>
      <c r="B695" s="9">
        <v>2</v>
      </c>
      <c r="C695" s="9">
        <v>6</v>
      </c>
      <c r="D695" s="6">
        <v>2</v>
      </c>
      <c r="E695" s="9">
        <v>32300</v>
      </c>
      <c r="F695" s="9">
        <v>31459</v>
      </c>
      <c r="G695" s="9">
        <v>63759</v>
      </c>
      <c r="H695" s="9">
        <v>52047</v>
      </c>
      <c r="I695" s="9">
        <v>17219</v>
      </c>
      <c r="J695" s="9">
        <v>435</v>
      </c>
      <c r="K695" s="9">
        <v>455</v>
      </c>
      <c r="L695" s="9">
        <v>890</v>
      </c>
      <c r="M695" s="9">
        <v>32735</v>
      </c>
      <c r="N695" s="9">
        <v>31914</v>
      </c>
      <c r="O695" s="9">
        <v>64649</v>
      </c>
      <c r="P695" s="9">
        <v>27957</v>
      </c>
      <c r="Q695" s="9">
        <v>32104</v>
      </c>
      <c r="R695" s="9">
        <v>31455</v>
      </c>
      <c r="S695" s="9">
        <v>63559</v>
      </c>
      <c r="T695" s="9">
        <v>25066</v>
      </c>
      <c r="U695" s="9" t="s">
        <v>55</v>
      </c>
    </row>
    <row r="696" spans="1:21">
      <c r="A696" s="4">
        <v>44012</v>
      </c>
      <c r="B696" s="9">
        <v>2</v>
      </c>
      <c r="C696" s="9">
        <v>7</v>
      </c>
      <c r="D696" s="6">
        <v>2</v>
      </c>
      <c r="E696" s="9">
        <v>32332</v>
      </c>
      <c r="F696" s="9">
        <v>31476</v>
      </c>
      <c r="G696" s="9">
        <v>63808</v>
      </c>
      <c r="H696" s="9">
        <v>52097</v>
      </c>
      <c r="I696" s="9">
        <v>17237</v>
      </c>
      <c r="J696" s="9">
        <v>433</v>
      </c>
      <c r="K696" s="9">
        <v>454</v>
      </c>
      <c r="L696" s="9">
        <v>887</v>
      </c>
      <c r="M696" s="9">
        <v>32765</v>
      </c>
      <c r="N696" s="9">
        <v>31930</v>
      </c>
      <c r="O696" s="9">
        <v>64695</v>
      </c>
      <c r="P696" s="9">
        <v>28000</v>
      </c>
      <c r="Q696" s="9">
        <v>32134</v>
      </c>
      <c r="R696" s="9">
        <v>31471</v>
      </c>
      <c r="S696" s="9">
        <v>63605</v>
      </c>
      <c r="T696" s="9">
        <v>25109</v>
      </c>
      <c r="U696" s="9" t="s">
        <v>55</v>
      </c>
    </row>
    <row r="697" spans="1:21">
      <c r="A697" s="4">
        <v>44043</v>
      </c>
      <c r="B697" s="9">
        <v>2</v>
      </c>
      <c r="C697" s="9">
        <v>8</v>
      </c>
      <c r="D697" s="6">
        <v>2</v>
      </c>
      <c r="E697" s="9">
        <v>32377</v>
      </c>
      <c r="F697" s="9">
        <v>31502</v>
      </c>
      <c r="G697" s="9">
        <v>63879</v>
      </c>
      <c r="H697" s="9">
        <v>52157</v>
      </c>
      <c r="I697" s="9">
        <v>17273</v>
      </c>
      <c r="J697" s="9">
        <v>428</v>
      </c>
      <c r="K697" s="9">
        <v>447</v>
      </c>
      <c r="L697" s="9">
        <v>875</v>
      </c>
      <c r="M697" s="9">
        <v>32805</v>
      </c>
      <c r="N697" s="9">
        <v>31949</v>
      </c>
      <c r="O697" s="9">
        <v>64754</v>
      </c>
      <c r="P697" s="9">
        <v>28041</v>
      </c>
      <c r="Q697" s="9">
        <v>32174</v>
      </c>
      <c r="R697" s="9">
        <v>31490</v>
      </c>
      <c r="S697" s="9">
        <v>63664</v>
      </c>
      <c r="T697" s="9">
        <v>25150</v>
      </c>
      <c r="U697" s="9" t="s">
        <v>55</v>
      </c>
    </row>
    <row r="698" spans="1:21">
      <c r="A698" s="4">
        <v>44074</v>
      </c>
      <c r="B698" s="9">
        <v>2</v>
      </c>
      <c r="C698" s="9">
        <v>9</v>
      </c>
      <c r="D698" s="6">
        <v>2</v>
      </c>
      <c r="E698" s="9">
        <v>32390</v>
      </c>
      <c r="F698" s="9">
        <v>31508</v>
      </c>
      <c r="G698" s="9">
        <v>63898</v>
      </c>
      <c r="H698" s="9">
        <v>52189</v>
      </c>
      <c r="I698" s="9">
        <v>17277</v>
      </c>
      <c r="J698" s="9">
        <v>426</v>
      </c>
      <c r="K698" s="9">
        <v>443</v>
      </c>
      <c r="L698" s="9">
        <v>869</v>
      </c>
      <c r="M698" s="9">
        <v>32816</v>
      </c>
      <c r="N698" s="9">
        <v>31951</v>
      </c>
      <c r="O698" s="9">
        <v>64767</v>
      </c>
      <c r="P698" s="9">
        <v>28071</v>
      </c>
      <c r="Q698" s="9">
        <v>32185</v>
      </c>
      <c r="R698" s="9">
        <v>31492</v>
      </c>
      <c r="S698" s="9">
        <v>63677</v>
      </c>
      <c r="T698" s="9">
        <v>25180</v>
      </c>
      <c r="U698" s="9" t="s">
        <v>55</v>
      </c>
    </row>
    <row r="699" spans="1:21">
      <c r="A699" s="4">
        <v>44104</v>
      </c>
      <c r="B699" s="9">
        <v>2</v>
      </c>
      <c r="C699" s="9">
        <v>10</v>
      </c>
      <c r="D699" s="6">
        <v>2</v>
      </c>
      <c r="E699" s="9">
        <v>32437</v>
      </c>
      <c r="F699" s="9">
        <v>31570</v>
      </c>
      <c r="G699" s="9">
        <v>64007</v>
      </c>
      <c r="H699" s="9">
        <v>52257</v>
      </c>
      <c r="I699" s="9">
        <v>17301</v>
      </c>
      <c r="J699" s="9">
        <v>434</v>
      </c>
      <c r="K699" s="9">
        <v>443</v>
      </c>
      <c r="L699" s="9">
        <v>877</v>
      </c>
      <c r="M699" s="9">
        <v>32871</v>
      </c>
      <c r="N699" s="9">
        <v>32013</v>
      </c>
      <c r="O699" s="9">
        <v>64884</v>
      </c>
      <c r="P699" s="9">
        <v>28131</v>
      </c>
      <c r="Q699" s="9">
        <v>32240</v>
      </c>
      <c r="R699" s="9">
        <v>31554</v>
      </c>
      <c r="S699" s="9">
        <v>63794</v>
      </c>
      <c r="T699" s="9">
        <v>25240</v>
      </c>
      <c r="U699" s="9" t="s">
        <v>55</v>
      </c>
    </row>
    <row r="700" spans="1:21">
      <c r="A700" s="4">
        <v>44135</v>
      </c>
      <c r="B700" s="9">
        <v>2</v>
      </c>
      <c r="C700" s="9">
        <v>11</v>
      </c>
      <c r="D700" s="6">
        <v>2</v>
      </c>
      <c r="E700" s="9">
        <v>32431</v>
      </c>
      <c r="F700" s="9">
        <v>31593</v>
      </c>
      <c r="G700" s="9">
        <v>64024</v>
      </c>
      <c r="H700" s="9">
        <v>52262</v>
      </c>
      <c r="I700" s="9">
        <v>17312</v>
      </c>
      <c r="J700" s="9">
        <v>433</v>
      </c>
      <c r="K700" s="9">
        <v>444</v>
      </c>
      <c r="L700" s="9">
        <v>877</v>
      </c>
      <c r="M700" s="9">
        <v>32864</v>
      </c>
      <c r="N700" s="9">
        <v>32037</v>
      </c>
      <c r="O700" s="9">
        <v>64901</v>
      </c>
      <c r="P700" s="9">
        <v>28156</v>
      </c>
      <c r="Q700" s="9">
        <v>32233</v>
      </c>
      <c r="R700" s="9">
        <v>31578</v>
      </c>
      <c r="S700" s="9">
        <v>63811</v>
      </c>
      <c r="T700" s="9">
        <v>25265</v>
      </c>
      <c r="U700" s="9" t="s">
        <v>55</v>
      </c>
    </row>
    <row r="701" spans="1:21">
      <c r="A701" s="4">
        <v>44165</v>
      </c>
      <c r="B701" s="9">
        <v>2</v>
      </c>
      <c r="C701" s="9">
        <v>12</v>
      </c>
      <c r="D701" s="6">
        <v>2</v>
      </c>
      <c r="E701" s="9">
        <v>32453</v>
      </c>
      <c r="F701" s="9">
        <v>31583</v>
      </c>
      <c r="G701" s="9">
        <v>64036</v>
      </c>
      <c r="H701" s="9">
        <v>52281</v>
      </c>
      <c r="I701" s="9">
        <v>17316</v>
      </c>
      <c r="J701" s="9">
        <v>442</v>
      </c>
      <c r="K701" s="9">
        <v>445</v>
      </c>
      <c r="L701" s="9">
        <v>887</v>
      </c>
      <c r="M701" s="9">
        <v>32895</v>
      </c>
      <c r="N701" s="9">
        <v>32028</v>
      </c>
      <c r="O701" s="9">
        <v>64923</v>
      </c>
      <c r="P701" s="9">
        <v>28180</v>
      </c>
      <c r="Q701" s="9">
        <v>32264</v>
      </c>
      <c r="R701" s="9">
        <v>31569</v>
      </c>
      <c r="S701" s="9">
        <v>63833</v>
      </c>
      <c r="T701" s="9">
        <v>25289</v>
      </c>
      <c r="U701" s="9" t="s">
        <v>55</v>
      </c>
    </row>
    <row r="702" spans="1:21">
      <c r="A702" s="4">
        <v>44196</v>
      </c>
      <c r="B702" s="9">
        <v>3</v>
      </c>
      <c r="C702" s="9">
        <v>1</v>
      </c>
      <c r="D702" s="6">
        <v>2</v>
      </c>
      <c r="E702" s="9">
        <v>32457</v>
      </c>
      <c r="F702" s="9">
        <v>31589</v>
      </c>
      <c r="G702" s="9">
        <v>64046</v>
      </c>
      <c r="H702" s="9">
        <v>52296</v>
      </c>
      <c r="I702" s="9">
        <v>17348</v>
      </c>
      <c r="J702" s="9">
        <v>452</v>
      </c>
      <c r="K702" s="9">
        <v>442</v>
      </c>
      <c r="L702" s="9">
        <v>894</v>
      </c>
      <c r="M702" s="9">
        <v>32909</v>
      </c>
      <c r="N702" s="9">
        <v>32031</v>
      </c>
      <c r="O702" s="9">
        <v>64940</v>
      </c>
      <c r="P702" s="9">
        <v>28194</v>
      </c>
      <c r="Q702" s="9">
        <v>32278</v>
      </c>
      <c r="R702" s="9">
        <v>31572</v>
      </c>
      <c r="S702" s="9">
        <v>63850</v>
      </c>
      <c r="T702" s="9">
        <v>25303</v>
      </c>
      <c r="U702" s="9" t="s">
        <v>55</v>
      </c>
    </row>
    <row r="703" spans="1:21">
      <c r="A703" s="4">
        <v>44227</v>
      </c>
      <c r="B703" s="9">
        <v>3</v>
      </c>
      <c r="C703" s="9">
        <v>2</v>
      </c>
      <c r="D703" s="6">
        <v>2</v>
      </c>
      <c r="E703" s="9">
        <v>32443</v>
      </c>
      <c r="F703" s="9">
        <v>31582</v>
      </c>
      <c r="G703" s="9">
        <v>64025</v>
      </c>
      <c r="H703" s="9">
        <v>52291</v>
      </c>
      <c r="I703" s="9">
        <v>17376</v>
      </c>
      <c r="J703" s="9">
        <v>470</v>
      </c>
      <c r="K703" s="9">
        <v>457</v>
      </c>
      <c r="L703" s="9">
        <v>927</v>
      </c>
      <c r="M703" s="9">
        <v>32913</v>
      </c>
      <c r="N703" s="9">
        <v>32039</v>
      </c>
      <c r="O703" s="9">
        <v>64952</v>
      </c>
      <c r="P703" s="9">
        <v>28217</v>
      </c>
      <c r="Q703" s="9">
        <v>32282</v>
      </c>
      <c r="R703" s="9">
        <v>31580</v>
      </c>
      <c r="S703" s="9">
        <v>63862</v>
      </c>
      <c r="T703" s="9">
        <v>25326</v>
      </c>
      <c r="U703" s="9" t="s">
        <v>55</v>
      </c>
    </row>
    <row r="704" spans="1:21">
      <c r="A704" s="4">
        <v>44255</v>
      </c>
      <c r="B704" s="9">
        <v>3</v>
      </c>
      <c r="C704" s="9">
        <v>3</v>
      </c>
      <c r="D704" s="6">
        <v>2</v>
      </c>
      <c r="E704" s="9">
        <v>32489</v>
      </c>
      <c r="F704" s="9">
        <v>31626</v>
      </c>
      <c r="G704" s="9">
        <v>64115</v>
      </c>
      <c r="H704" s="9">
        <v>52376</v>
      </c>
      <c r="I704" s="9">
        <v>17408</v>
      </c>
      <c r="J704" s="9">
        <v>479</v>
      </c>
      <c r="K704" s="9">
        <v>471</v>
      </c>
      <c r="L704" s="9">
        <v>950</v>
      </c>
      <c r="M704" s="9">
        <v>32968</v>
      </c>
      <c r="N704" s="9">
        <v>32097</v>
      </c>
      <c r="O704" s="9">
        <v>65065</v>
      </c>
      <c r="P704" s="9">
        <v>28299</v>
      </c>
      <c r="Q704" s="9">
        <v>32337</v>
      </c>
      <c r="R704" s="9">
        <v>31638</v>
      </c>
      <c r="S704" s="9">
        <v>63975</v>
      </c>
      <c r="T704" s="9">
        <v>25408</v>
      </c>
      <c r="U704" s="9" t="s">
        <v>55</v>
      </c>
    </row>
    <row r="705" spans="1:22">
      <c r="A705" s="4">
        <v>44286</v>
      </c>
      <c r="B705" s="9">
        <v>3</v>
      </c>
      <c r="C705" s="9">
        <v>4</v>
      </c>
      <c r="D705" s="6">
        <v>3</v>
      </c>
      <c r="E705" s="9">
        <v>32487</v>
      </c>
      <c r="F705" s="9">
        <v>31636</v>
      </c>
      <c r="G705" s="9">
        <v>64123</v>
      </c>
      <c r="H705" s="9">
        <v>52389</v>
      </c>
      <c r="I705" s="9">
        <v>17410</v>
      </c>
      <c r="J705" s="9">
        <v>479</v>
      </c>
      <c r="K705" s="9">
        <v>473</v>
      </c>
      <c r="L705" s="9">
        <v>952</v>
      </c>
      <c r="M705" s="9">
        <v>32966</v>
      </c>
      <c r="N705" s="9">
        <v>32109</v>
      </c>
      <c r="O705" s="9">
        <v>65075</v>
      </c>
      <c r="P705" s="9">
        <v>28389</v>
      </c>
      <c r="Q705" s="9">
        <v>32335</v>
      </c>
      <c r="R705" s="9">
        <v>31650</v>
      </c>
      <c r="S705" s="9">
        <v>63985</v>
      </c>
      <c r="T705" s="9">
        <v>25498</v>
      </c>
      <c r="U705" s="9" t="s">
        <v>55</v>
      </c>
    </row>
    <row r="706" spans="1:22">
      <c r="A706" s="4">
        <v>44316</v>
      </c>
      <c r="B706" s="9">
        <v>3</v>
      </c>
      <c r="C706" s="9">
        <v>5</v>
      </c>
      <c r="D706" s="6">
        <v>3</v>
      </c>
      <c r="E706" s="9">
        <v>32496</v>
      </c>
      <c r="F706" s="9">
        <v>31651</v>
      </c>
      <c r="G706" s="9">
        <v>64147</v>
      </c>
      <c r="H706" s="9">
        <v>52427</v>
      </c>
      <c r="I706" s="9">
        <v>17439</v>
      </c>
      <c r="J706" s="9">
        <v>483</v>
      </c>
      <c r="K706" s="9">
        <v>472</v>
      </c>
      <c r="L706" s="9">
        <v>955</v>
      </c>
      <c r="M706" s="9">
        <v>32979</v>
      </c>
      <c r="N706" s="9">
        <v>32123</v>
      </c>
      <c r="O706" s="9">
        <v>65102</v>
      </c>
      <c r="P706" s="9">
        <v>28452</v>
      </c>
      <c r="Q706" s="9">
        <v>32348</v>
      </c>
      <c r="R706" s="9">
        <v>31664</v>
      </c>
      <c r="S706" s="9">
        <v>64012</v>
      </c>
      <c r="T706" s="9">
        <v>25561</v>
      </c>
      <c r="U706" s="9" t="s">
        <v>55</v>
      </c>
    </row>
    <row r="707" spans="1:22">
      <c r="A707" s="4">
        <v>44347</v>
      </c>
      <c r="B707" s="9">
        <v>3</v>
      </c>
      <c r="C707" s="9">
        <v>6</v>
      </c>
      <c r="D707" s="6">
        <v>3</v>
      </c>
      <c r="E707" s="9">
        <v>32507</v>
      </c>
      <c r="F707" s="9">
        <v>31660</v>
      </c>
      <c r="G707" s="9">
        <v>64167</v>
      </c>
      <c r="H707" s="9">
        <v>52459</v>
      </c>
      <c r="I707" s="9">
        <v>17464</v>
      </c>
      <c r="J707" s="9">
        <v>483</v>
      </c>
      <c r="K707" s="9">
        <v>472</v>
      </c>
      <c r="L707" s="9">
        <v>955</v>
      </c>
      <c r="M707" s="9">
        <v>32990</v>
      </c>
      <c r="N707" s="9">
        <v>32132</v>
      </c>
      <c r="O707" s="9">
        <v>65122</v>
      </c>
      <c r="P707" s="9">
        <v>28475</v>
      </c>
      <c r="Q707" s="9">
        <v>32359</v>
      </c>
      <c r="R707" s="9">
        <v>31673</v>
      </c>
      <c r="S707" s="9">
        <v>64032</v>
      </c>
      <c r="T707" s="9">
        <v>25584</v>
      </c>
      <c r="U707" s="9" t="s">
        <v>55</v>
      </c>
    </row>
    <row r="708" spans="1:22">
      <c r="A708" s="4">
        <v>44377</v>
      </c>
      <c r="B708" s="9">
        <v>3</v>
      </c>
      <c r="C708" s="9">
        <v>7</v>
      </c>
      <c r="D708" s="6">
        <v>3</v>
      </c>
      <c r="E708" s="9">
        <v>32518</v>
      </c>
      <c r="F708" s="9">
        <v>31663</v>
      </c>
      <c r="G708" s="9">
        <v>64181</v>
      </c>
      <c r="H708" s="9">
        <v>52487</v>
      </c>
      <c r="I708" s="9">
        <v>17480</v>
      </c>
      <c r="J708" s="9">
        <v>483</v>
      </c>
      <c r="K708" s="9">
        <v>467</v>
      </c>
      <c r="L708" s="9">
        <v>950</v>
      </c>
      <c r="M708" s="9">
        <v>33001</v>
      </c>
      <c r="N708" s="9">
        <v>32130</v>
      </c>
      <c r="O708" s="9">
        <v>65131</v>
      </c>
      <c r="P708" s="9">
        <v>28495</v>
      </c>
      <c r="Q708" s="9">
        <v>32341</v>
      </c>
      <c r="R708" s="9">
        <v>31812</v>
      </c>
      <c r="S708" s="9">
        <v>64041</v>
      </c>
      <c r="T708" s="9">
        <v>25734</v>
      </c>
      <c r="U708" s="9" t="s">
        <v>55</v>
      </c>
      <c r="V708" s="9" t="s">
        <v>56</v>
      </c>
    </row>
    <row r="709" spans="1:22">
      <c r="A709" s="4">
        <v>44408</v>
      </c>
      <c r="B709" s="9">
        <v>3</v>
      </c>
      <c r="C709" s="9">
        <v>8</v>
      </c>
      <c r="D709" s="6">
        <v>3</v>
      </c>
      <c r="E709" s="9">
        <v>32515</v>
      </c>
      <c r="F709" s="9">
        <v>31687</v>
      </c>
      <c r="G709" s="9">
        <v>64202</v>
      </c>
      <c r="H709" s="9">
        <v>52503</v>
      </c>
      <c r="I709" s="9">
        <v>17502</v>
      </c>
      <c r="J709" s="9">
        <v>475</v>
      </c>
      <c r="K709" s="9">
        <v>466</v>
      </c>
      <c r="L709" s="9">
        <v>941</v>
      </c>
      <c r="M709" s="9">
        <v>32990</v>
      </c>
      <c r="N709" s="9">
        <v>32153</v>
      </c>
      <c r="O709" s="9">
        <v>65143</v>
      </c>
      <c r="P709" s="9">
        <v>28500</v>
      </c>
      <c r="Q709" s="9">
        <v>32330</v>
      </c>
      <c r="R709" s="9">
        <v>31835</v>
      </c>
      <c r="S709" s="9">
        <v>64053</v>
      </c>
      <c r="T709" s="9">
        <v>25739</v>
      </c>
      <c r="U709" s="9" t="s">
        <v>55</v>
      </c>
    </row>
    <row r="710" spans="1:22">
      <c r="A710" s="4">
        <v>44439</v>
      </c>
      <c r="B710" s="9">
        <v>3</v>
      </c>
      <c r="C710" s="9">
        <v>9</v>
      </c>
      <c r="D710" s="6">
        <v>3</v>
      </c>
      <c r="E710" s="9">
        <v>32546</v>
      </c>
      <c r="F710" s="9">
        <v>31702</v>
      </c>
      <c r="G710" s="9">
        <v>64248</v>
      </c>
      <c r="H710" s="9">
        <v>52532</v>
      </c>
      <c r="I710" s="9">
        <v>17536</v>
      </c>
      <c r="J710" s="9">
        <v>471</v>
      </c>
      <c r="K710" s="9">
        <v>463</v>
      </c>
      <c r="L710" s="9">
        <v>934</v>
      </c>
      <c r="M710" s="9">
        <v>33017</v>
      </c>
      <c r="N710" s="9">
        <v>32165</v>
      </c>
      <c r="O710" s="9">
        <v>65182</v>
      </c>
      <c r="P710" s="9">
        <v>28523</v>
      </c>
      <c r="Q710" s="9">
        <v>32357</v>
      </c>
      <c r="R710" s="9">
        <v>31847</v>
      </c>
      <c r="S710" s="9">
        <v>64204</v>
      </c>
      <c r="T710" s="9">
        <v>25762</v>
      </c>
      <c r="U710" s="9" t="s">
        <v>55</v>
      </c>
    </row>
    <row r="711" spans="1:22">
      <c r="A711" s="4">
        <v>44469</v>
      </c>
      <c r="B711" s="9">
        <v>3</v>
      </c>
      <c r="C711" s="9">
        <v>10</v>
      </c>
      <c r="D711" s="6">
        <v>3</v>
      </c>
      <c r="E711" s="9">
        <v>32581</v>
      </c>
      <c r="F711" s="9">
        <v>31728</v>
      </c>
      <c r="G711" s="9">
        <v>64309</v>
      </c>
      <c r="H711" s="9">
        <v>52598</v>
      </c>
      <c r="I711" s="9">
        <v>17561</v>
      </c>
      <c r="J711" s="9">
        <v>479</v>
      </c>
      <c r="K711" s="9">
        <v>466</v>
      </c>
      <c r="L711" s="9">
        <v>945</v>
      </c>
      <c r="M711" s="9">
        <v>33060</v>
      </c>
      <c r="N711" s="9">
        <v>32194</v>
      </c>
      <c r="O711" s="9">
        <v>65254</v>
      </c>
      <c r="P711" s="9">
        <v>28595</v>
      </c>
      <c r="Q711" s="9">
        <v>32400</v>
      </c>
      <c r="R711" s="9">
        <v>31876</v>
      </c>
      <c r="S711" s="9">
        <v>64276</v>
      </c>
      <c r="T711" s="9">
        <v>25834</v>
      </c>
      <c r="U711" s="9" t="s">
        <v>55</v>
      </c>
    </row>
    <row r="712" spans="1:22">
      <c r="A712" s="4">
        <v>44500</v>
      </c>
      <c r="B712" s="9">
        <v>3</v>
      </c>
      <c r="C712" s="9">
        <v>11</v>
      </c>
      <c r="D712" s="6">
        <v>3</v>
      </c>
      <c r="E712" s="9">
        <v>32592</v>
      </c>
      <c r="F712" s="9">
        <v>31754</v>
      </c>
      <c r="G712" s="9">
        <v>64346</v>
      </c>
      <c r="H712" s="9">
        <v>52628</v>
      </c>
      <c r="I712" s="9">
        <v>17582</v>
      </c>
      <c r="J712" s="9">
        <v>478</v>
      </c>
      <c r="K712" s="9">
        <v>466</v>
      </c>
      <c r="L712" s="9">
        <v>944</v>
      </c>
      <c r="M712" s="9">
        <v>33070</v>
      </c>
      <c r="N712" s="9">
        <v>32220</v>
      </c>
      <c r="O712" s="9">
        <v>65290</v>
      </c>
      <c r="P712" s="9">
        <v>28620</v>
      </c>
      <c r="Q712" s="9">
        <v>32410</v>
      </c>
      <c r="R712" s="9">
        <v>31902</v>
      </c>
      <c r="S712" s="9">
        <v>64312</v>
      </c>
      <c r="T712" s="9">
        <v>25859</v>
      </c>
      <c r="U712" s="9" t="s">
        <v>55</v>
      </c>
    </row>
    <row r="713" spans="1:22">
      <c r="A713" s="4">
        <v>44530</v>
      </c>
      <c r="B713" s="9">
        <v>3</v>
      </c>
      <c r="C713" s="9">
        <v>12</v>
      </c>
      <c r="D713" s="6">
        <v>3</v>
      </c>
      <c r="E713" s="9">
        <v>32585</v>
      </c>
      <c r="F713" s="9">
        <v>31757</v>
      </c>
      <c r="G713" s="9">
        <v>64342</v>
      </c>
      <c r="H713" s="9">
        <v>52623</v>
      </c>
      <c r="I713" s="9">
        <v>17600</v>
      </c>
      <c r="J713" s="9">
        <v>482</v>
      </c>
      <c r="K713" s="9">
        <v>464</v>
      </c>
      <c r="L713" s="9">
        <v>946</v>
      </c>
      <c r="M713" s="9">
        <v>33067</v>
      </c>
      <c r="N713" s="9">
        <v>32221</v>
      </c>
      <c r="O713" s="9">
        <v>65288</v>
      </c>
      <c r="P713" s="9">
        <v>28646</v>
      </c>
      <c r="Q713" s="9">
        <v>32410</v>
      </c>
      <c r="R713" s="9">
        <v>31877</v>
      </c>
      <c r="S713" s="9">
        <v>64287</v>
      </c>
      <c r="T713" s="9">
        <v>25945</v>
      </c>
      <c r="U713" s="9" t="s">
        <v>55</v>
      </c>
      <c r="V713" s="9" t="s">
        <v>57</v>
      </c>
    </row>
    <row r="714" spans="1:22">
      <c r="A714" s="4">
        <v>44561</v>
      </c>
      <c r="B714" s="9">
        <v>4</v>
      </c>
      <c r="C714" s="9">
        <v>1</v>
      </c>
      <c r="D714" s="6">
        <v>3</v>
      </c>
      <c r="E714" s="9">
        <v>32629</v>
      </c>
      <c r="F714" s="9">
        <v>31798</v>
      </c>
      <c r="G714" s="9">
        <v>64427</v>
      </c>
      <c r="H714" s="9">
        <v>52703</v>
      </c>
      <c r="I714" s="9">
        <v>17637</v>
      </c>
      <c r="J714" s="9">
        <v>471</v>
      </c>
      <c r="K714" s="9">
        <v>462</v>
      </c>
      <c r="L714" s="9">
        <v>933</v>
      </c>
      <c r="M714" s="9">
        <v>33100</v>
      </c>
      <c r="N714" s="9">
        <v>32260</v>
      </c>
      <c r="O714" s="9">
        <v>65360</v>
      </c>
      <c r="P714" s="9">
        <v>28684</v>
      </c>
      <c r="Q714" s="9">
        <v>32443</v>
      </c>
      <c r="R714" s="9">
        <v>31916</v>
      </c>
      <c r="S714" s="9">
        <v>64359</v>
      </c>
      <c r="T714" s="9">
        <v>25983</v>
      </c>
      <c r="U714" s="9" t="s">
        <v>55</v>
      </c>
    </row>
    <row r="715" spans="1:22">
      <c r="A715" s="4">
        <v>44592</v>
      </c>
      <c r="B715" s="9">
        <v>4</v>
      </c>
      <c r="C715" s="9">
        <v>2</v>
      </c>
      <c r="D715" s="6">
        <v>3</v>
      </c>
      <c r="E715" s="9">
        <v>32638</v>
      </c>
      <c r="F715" s="9">
        <v>31804</v>
      </c>
      <c r="G715" s="9">
        <v>64442</v>
      </c>
      <c r="H715" s="9">
        <v>52705</v>
      </c>
      <c r="I715" s="9">
        <v>17647</v>
      </c>
      <c r="J715" s="9">
        <v>465</v>
      </c>
      <c r="K715" s="9">
        <v>463</v>
      </c>
      <c r="L715" s="9">
        <v>928</v>
      </c>
      <c r="M715" s="9">
        <v>33103</v>
      </c>
      <c r="N715" s="9">
        <v>32267</v>
      </c>
      <c r="O715" s="9">
        <v>65370</v>
      </c>
      <c r="P715" s="9">
        <v>28671</v>
      </c>
      <c r="Q715" s="9">
        <f>32049+397</f>
        <v>32446</v>
      </c>
      <c r="R715" s="9">
        <f>31496+427</f>
        <v>31923</v>
      </c>
      <c r="S715" s="9">
        <v>64369</v>
      </c>
      <c r="T715" s="9">
        <v>25970</v>
      </c>
      <c r="U715" s="9" t="s">
        <v>55</v>
      </c>
    </row>
    <row r="716" spans="1:22">
      <c r="A716" s="4">
        <v>44620</v>
      </c>
      <c r="B716" s="9">
        <v>4</v>
      </c>
      <c r="C716" s="9">
        <v>3</v>
      </c>
      <c r="D716" s="6">
        <v>3</v>
      </c>
      <c r="E716" s="9">
        <v>32650</v>
      </c>
      <c r="F716" s="9">
        <v>31796</v>
      </c>
      <c r="G716" s="9">
        <v>64446</v>
      </c>
      <c r="H716" s="9">
        <v>52705</v>
      </c>
      <c r="I716" s="9">
        <v>17677</v>
      </c>
      <c r="J716" s="9">
        <v>472</v>
      </c>
      <c r="K716" s="9">
        <v>460</v>
      </c>
      <c r="L716" s="9">
        <v>932</v>
      </c>
      <c r="M716" s="9">
        <v>33122</v>
      </c>
      <c r="N716" s="9">
        <v>32256</v>
      </c>
      <c r="O716" s="9">
        <v>65378</v>
      </c>
      <c r="P716" s="9">
        <v>28685</v>
      </c>
      <c r="Q716" s="9">
        <v>32465</v>
      </c>
      <c r="R716" s="9">
        <v>31912</v>
      </c>
      <c r="S716" s="9">
        <v>64377</v>
      </c>
      <c r="T716" s="9">
        <v>25984</v>
      </c>
      <c r="U716" s="9" t="s">
        <v>55</v>
      </c>
    </row>
    <row r="717" spans="1:22">
      <c r="A717" s="4">
        <v>44651</v>
      </c>
      <c r="B717" s="9">
        <v>4</v>
      </c>
      <c r="C717" s="9">
        <v>4</v>
      </c>
      <c r="D717" s="6">
        <v>4</v>
      </c>
      <c r="E717" s="9">
        <v>32660</v>
      </c>
      <c r="F717" s="9">
        <v>31825</v>
      </c>
      <c r="G717" s="9">
        <v>64485</v>
      </c>
      <c r="H717" s="9">
        <v>52715</v>
      </c>
      <c r="I717" s="9">
        <v>17665</v>
      </c>
      <c r="J717" s="9">
        <v>470</v>
      </c>
      <c r="K717" s="9">
        <v>460</v>
      </c>
      <c r="L717" s="9">
        <v>930</v>
      </c>
      <c r="M717" s="9">
        <v>33130</v>
      </c>
      <c r="N717" s="9">
        <v>32285</v>
      </c>
      <c r="O717" s="9">
        <v>65415</v>
      </c>
      <c r="P717" s="9">
        <v>28799</v>
      </c>
      <c r="Q717" s="9">
        <v>32473</v>
      </c>
      <c r="R717" s="9">
        <v>31941</v>
      </c>
      <c r="S717" s="9">
        <v>64414</v>
      </c>
      <c r="T717" s="9">
        <v>26098</v>
      </c>
      <c r="U717" s="9" t="s">
        <v>55</v>
      </c>
    </row>
    <row r="718" spans="1:22">
      <c r="A718" s="4">
        <v>44681</v>
      </c>
      <c r="B718" s="9">
        <v>4</v>
      </c>
      <c r="C718" s="9">
        <v>5</v>
      </c>
      <c r="D718" s="6">
        <v>4</v>
      </c>
      <c r="E718" s="9">
        <v>32656</v>
      </c>
      <c r="F718" s="9">
        <v>31824</v>
      </c>
      <c r="G718" s="9">
        <v>64480</v>
      </c>
      <c r="H718" s="9">
        <v>52725</v>
      </c>
      <c r="I718" s="9">
        <v>17653</v>
      </c>
      <c r="J718" s="9">
        <v>464</v>
      </c>
      <c r="K718" s="9">
        <v>471</v>
      </c>
      <c r="L718" s="9">
        <v>935</v>
      </c>
      <c r="M718" s="9">
        <v>33120</v>
      </c>
      <c r="N718" s="9">
        <v>32295</v>
      </c>
      <c r="O718" s="9">
        <v>65415</v>
      </c>
      <c r="P718" s="9">
        <v>28850</v>
      </c>
      <c r="Q718" s="9">
        <v>32463</v>
      </c>
      <c r="R718" s="9">
        <v>31951</v>
      </c>
      <c r="S718" s="9">
        <v>64414</v>
      </c>
      <c r="T718" s="9">
        <v>26149</v>
      </c>
      <c r="U718" s="9" t="s">
        <v>55</v>
      </c>
    </row>
    <row r="719" spans="1:22">
      <c r="A719" s="4">
        <v>44712</v>
      </c>
      <c r="B719" s="9">
        <v>4</v>
      </c>
      <c r="C719" s="9">
        <v>6</v>
      </c>
      <c r="D719" s="6">
        <v>4</v>
      </c>
      <c r="E719" s="9">
        <v>32682</v>
      </c>
      <c r="F719" s="9">
        <v>31859</v>
      </c>
      <c r="G719" s="9">
        <v>64541</v>
      </c>
      <c r="H719" s="9">
        <v>52770</v>
      </c>
      <c r="I719" s="9">
        <v>17655</v>
      </c>
      <c r="J719" s="9">
        <v>484</v>
      </c>
      <c r="K719" s="9">
        <v>476</v>
      </c>
      <c r="L719" s="9">
        <v>960</v>
      </c>
      <c r="M719" s="9">
        <v>33166</v>
      </c>
      <c r="N719" s="9">
        <v>32335</v>
      </c>
      <c r="O719" s="9">
        <v>65501</v>
      </c>
      <c r="P719" s="9">
        <v>28927</v>
      </c>
      <c r="Q719" s="9">
        <v>32509</v>
      </c>
      <c r="R719" s="9">
        <v>31991</v>
      </c>
      <c r="S719" s="9">
        <v>64500</v>
      </c>
      <c r="T719" s="9">
        <v>26226</v>
      </c>
      <c r="U719" s="9" t="s">
        <v>55</v>
      </c>
    </row>
    <row r="720" spans="1:22">
      <c r="A720" s="4">
        <v>44742</v>
      </c>
      <c r="B720" s="9">
        <v>4</v>
      </c>
      <c r="C720" s="9">
        <v>7</v>
      </c>
      <c r="D720" s="6">
        <v>4</v>
      </c>
      <c r="E720" s="9">
        <v>32682</v>
      </c>
      <c r="F720" s="9">
        <v>31861</v>
      </c>
      <c r="G720" s="9">
        <v>64543</v>
      </c>
      <c r="H720" s="9">
        <v>52750</v>
      </c>
      <c r="I720" s="9">
        <v>17682</v>
      </c>
      <c r="J720" s="9">
        <v>511</v>
      </c>
      <c r="K720" s="9">
        <v>476</v>
      </c>
      <c r="L720" s="9">
        <v>987</v>
      </c>
      <c r="M720" s="9">
        <v>33193</v>
      </c>
      <c r="N720" s="9">
        <v>32337</v>
      </c>
      <c r="O720" s="9">
        <v>65530</v>
      </c>
      <c r="P720" s="9">
        <v>28954</v>
      </c>
      <c r="Q720" s="9">
        <v>32536</v>
      </c>
      <c r="R720" s="9">
        <v>31993</v>
      </c>
      <c r="S720" s="9">
        <v>64529</v>
      </c>
      <c r="T720" s="9">
        <v>26253</v>
      </c>
      <c r="U720" s="9" t="s">
        <v>55</v>
      </c>
    </row>
    <row r="721" spans="1:21">
      <c r="A721" s="13">
        <v>44773</v>
      </c>
      <c r="B721" s="14">
        <v>4</v>
      </c>
      <c r="C721" s="14">
        <v>8</v>
      </c>
      <c r="D721" s="14">
        <v>4</v>
      </c>
      <c r="E721" s="9">
        <v>32711</v>
      </c>
      <c r="F721" s="9">
        <v>31865</v>
      </c>
      <c r="G721" s="9">
        <v>64576</v>
      </c>
      <c r="H721" s="9">
        <v>52779</v>
      </c>
      <c r="I721" s="9">
        <v>17681</v>
      </c>
      <c r="J721" s="9">
        <v>511</v>
      </c>
      <c r="K721" s="9">
        <v>474</v>
      </c>
      <c r="L721" s="9">
        <v>985</v>
      </c>
      <c r="M721" s="9">
        <v>33222</v>
      </c>
      <c r="N721" s="9">
        <v>32339</v>
      </c>
      <c r="O721" s="9">
        <v>65561</v>
      </c>
      <c r="P721" s="9">
        <v>28977</v>
      </c>
      <c r="Q721" s="9">
        <f>32122+443</f>
        <v>32565</v>
      </c>
      <c r="R721" s="9">
        <f>31557+438</f>
        <v>31995</v>
      </c>
      <c r="S721" s="9">
        <v>64560</v>
      </c>
      <c r="T721" s="9">
        <v>26276</v>
      </c>
      <c r="U721" s="9" t="s">
        <v>55</v>
      </c>
    </row>
    <row r="722" spans="1:21">
      <c r="A722" s="13">
        <v>44804</v>
      </c>
      <c r="B722" s="14">
        <v>4</v>
      </c>
      <c r="C722" s="14">
        <v>9</v>
      </c>
      <c r="D722" s="14">
        <v>4</v>
      </c>
      <c r="E722" s="9">
        <v>32729</v>
      </c>
      <c r="F722" s="9">
        <v>31864</v>
      </c>
      <c r="G722" s="9">
        <v>64593</v>
      </c>
      <c r="H722" s="9">
        <v>52784</v>
      </c>
      <c r="I722" s="9">
        <v>17680</v>
      </c>
      <c r="J722" s="9">
        <v>512</v>
      </c>
      <c r="K722" s="9">
        <v>477</v>
      </c>
      <c r="L722" s="9">
        <v>989</v>
      </c>
      <c r="M722" s="9">
        <v>33241</v>
      </c>
      <c r="N722" s="9">
        <v>32341</v>
      </c>
      <c r="O722" s="9">
        <v>65582</v>
      </c>
      <c r="P722" s="9">
        <v>29002</v>
      </c>
      <c r="Q722" s="9">
        <f>32140+444</f>
        <v>32584</v>
      </c>
      <c r="R722" s="9">
        <f>31556+441</f>
        <v>31997</v>
      </c>
      <c r="S722" s="9">
        <v>64581</v>
      </c>
      <c r="T722" s="9">
        <v>26301</v>
      </c>
      <c r="U722" s="9" t="s">
        <v>55</v>
      </c>
    </row>
    <row r="723" spans="1:21">
      <c r="A723" s="13">
        <v>44834</v>
      </c>
      <c r="B723" s="14">
        <v>4</v>
      </c>
      <c r="C723" s="14">
        <v>10</v>
      </c>
      <c r="D723" s="14">
        <v>4</v>
      </c>
      <c r="E723" s="9">
        <v>32743</v>
      </c>
      <c r="F723" s="9">
        <v>31883</v>
      </c>
      <c r="G723" s="9">
        <v>64626</v>
      </c>
      <c r="H723" s="9">
        <v>52832</v>
      </c>
      <c r="I723" s="9">
        <v>17687</v>
      </c>
      <c r="J723" s="9">
        <v>503</v>
      </c>
      <c r="K723" s="9">
        <v>490</v>
      </c>
      <c r="L723" s="9">
        <v>993</v>
      </c>
      <c r="M723" s="9">
        <v>33246</v>
      </c>
      <c r="N723" s="9">
        <v>32373</v>
      </c>
      <c r="O723" s="9">
        <v>65619</v>
      </c>
      <c r="P723" s="9">
        <v>29053</v>
      </c>
      <c r="Q723" s="9">
        <f>32154+435</f>
        <v>32589</v>
      </c>
      <c r="R723" s="9">
        <f>31575+454</f>
        <v>32029</v>
      </c>
      <c r="S723" s="9">
        <v>64618</v>
      </c>
      <c r="T723" s="9">
        <v>26352</v>
      </c>
      <c r="U723" s="9" t="s">
        <v>55</v>
      </c>
    </row>
    <row r="724" spans="1:21">
      <c r="A724" s="13">
        <v>44865</v>
      </c>
      <c r="B724" s="14">
        <v>4</v>
      </c>
      <c r="C724" s="14">
        <v>11</v>
      </c>
      <c r="D724" s="14">
        <v>4</v>
      </c>
      <c r="E724" s="9">
        <v>32742</v>
      </c>
      <c r="F724" s="9">
        <v>31896</v>
      </c>
      <c r="G724" s="9">
        <v>64638</v>
      </c>
      <c r="H724" s="9">
        <v>52846</v>
      </c>
      <c r="I724" s="9">
        <v>17661</v>
      </c>
      <c r="J724" s="9">
        <v>504</v>
      </c>
      <c r="K724" s="9">
        <v>491</v>
      </c>
      <c r="L724" s="9">
        <v>995</v>
      </c>
      <c r="M724" s="9">
        <v>33246</v>
      </c>
      <c r="N724" s="9">
        <v>32387</v>
      </c>
      <c r="O724" s="9">
        <v>65633</v>
      </c>
      <c r="P724" s="9">
        <v>29059</v>
      </c>
      <c r="Q724" s="9">
        <f>32153+436</f>
        <v>32589</v>
      </c>
      <c r="R724" s="9">
        <f>31588+455</f>
        <v>32043</v>
      </c>
      <c r="S724" s="9">
        <v>64632</v>
      </c>
      <c r="T724" s="9">
        <v>26358</v>
      </c>
      <c r="U724" s="9" t="s">
        <v>55</v>
      </c>
    </row>
    <row r="725" spans="1:21">
      <c r="A725" s="13">
        <v>44895</v>
      </c>
      <c r="B725" s="14">
        <v>4</v>
      </c>
      <c r="C725" s="14">
        <v>12</v>
      </c>
      <c r="D725" s="14">
        <v>4</v>
      </c>
      <c r="E725" s="9">
        <v>32751</v>
      </c>
      <c r="F725" s="9">
        <v>31907</v>
      </c>
      <c r="G725" s="9">
        <v>64658</v>
      </c>
      <c r="H725" s="9">
        <v>52852</v>
      </c>
      <c r="I725" s="9">
        <v>17630</v>
      </c>
      <c r="J725" s="9">
        <v>513</v>
      </c>
      <c r="K725" s="9">
        <v>495</v>
      </c>
      <c r="L725" s="9">
        <v>1008</v>
      </c>
      <c r="M725" s="9">
        <v>33264</v>
      </c>
      <c r="N725" s="9">
        <v>32402</v>
      </c>
      <c r="O725" s="9">
        <v>65666</v>
      </c>
      <c r="P725" s="9">
        <v>29091</v>
      </c>
      <c r="Q725" s="9">
        <f>32162+445</f>
        <v>32607</v>
      </c>
      <c r="R725" s="9">
        <f>31599+459</f>
        <v>32058</v>
      </c>
      <c r="S725" s="9">
        <v>64665</v>
      </c>
      <c r="T725" s="9">
        <v>26390</v>
      </c>
      <c r="U725" s="9" t="s">
        <v>55</v>
      </c>
    </row>
    <row r="726" spans="1:21">
      <c r="A726" s="13">
        <v>44926</v>
      </c>
      <c r="B726" s="14">
        <v>5</v>
      </c>
      <c r="C726" s="14">
        <v>1</v>
      </c>
      <c r="D726" s="14">
        <v>4</v>
      </c>
      <c r="E726" s="9">
        <v>32752</v>
      </c>
      <c r="F726" s="9">
        <v>31910</v>
      </c>
      <c r="G726" s="9">
        <v>64662</v>
      </c>
      <c r="H726" s="9">
        <v>52851</v>
      </c>
      <c r="I726" s="9">
        <v>17638</v>
      </c>
      <c r="J726" s="9">
        <v>504</v>
      </c>
      <c r="K726" s="9">
        <v>493</v>
      </c>
      <c r="L726" s="9">
        <v>997</v>
      </c>
      <c r="M726" s="9">
        <v>33256</v>
      </c>
      <c r="N726" s="9">
        <v>32403</v>
      </c>
      <c r="O726" s="9">
        <v>65659</v>
      </c>
      <c r="P726" s="9">
        <v>29090</v>
      </c>
      <c r="Q726" s="9">
        <f>32163+436</f>
        <v>32599</v>
      </c>
      <c r="R726" s="9">
        <f>31602+457</f>
        <v>32059</v>
      </c>
      <c r="S726" s="9">
        <v>64658</v>
      </c>
      <c r="T726" s="9">
        <v>26389</v>
      </c>
      <c r="U726" s="9" t="s">
        <v>55</v>
      </c>
    </row>
    <row r="727" spans="1:21">
      <c r="A727" s="4">
        <v>44957</v>
      </c>
      <c r="B727" s="9">
        <v>5</v>
      </c>
      <c r="C727" s="9">
        <v>2</v>
      </c>
      <c r="D727" s="6">
        <v>4</v>
      </c>
      <c r="E727" s="9">
        <v>32763</v>
      </c>
      <c r="F727" s="9">
        <v>31915</v>
      </c>
      <c r="G727" s="9">
        <v>64678</v>
      </c>
      <c r="H727" s="9">
        <v>52881</v>
      </c>
      <c r="I727" s="9">
        <v>17662</v>
      </c>
      <c r="J727" s="9">
        <v>509</v>
      </c>
      <c r="K727" s="9">
        <v>496</v>
      </c>
      <c r="L727" s="9">
        <v>1005</v>
      </c>
      <c r="M727" s="9">
        <v>33272</v>
      </c>
      <c r="N727" s="9">
        <v>32411</v>
      </c>
      <c r="O727" s="9">
        <v>65683</v>
      </c>
      <c r="P727" s="9">
        <v>29117</v>
      </c>
      <c r="Q727" s="9">
        <f>32174+441</f>
        <v>32615</v>
      </c>
      <c r="R727" s="9">
        <f>31607+460</f>
        <v>32067</v>
      </c>
      <c r="S727" s="9">
        <v>64682</v>
      </c>
      <c r="T727" s="9">
        <v>26416</v>
      </c>
      <c r="U727" s="9" t="s">
        <v>55</v>
      </c>
    </row>
    <row r="728" spans="1:21">
      <c r="A728" s="4">
        <v>44985</v>
      </c>
      <c r="B728" s="9">
        <v>5</v>
      </c>
      <c r="C728" s="9">
        <v>3</v>
      </c>
      <c r="D728" s="6">
        <v>4</v>
      </c>
      <c r="E728" s="9">
        <v>32783</v>
      </c>
      <c r="F728" s="9">
        <v>31938</v>
      </c>
      <c r="G728" s="9">
        <v>64721</v>
      </c>
      <c r="H728" s="9">
        <v>52920</v>
      </c>
      <c r="I728" s="9">
        <v>17683</v>
      </c>
      <c r="J728" s="9">
        <v>526</v>
      </c>
      <c r="K728" s="9">
        <v>497</v>
      </c>
      <c r="L728" s="9">
        <v>1023</v>
      </c>
      <c r="M728" s="9">
        <v>33309</v>
      </c>
      <c r="N728" s="9">
        <v>32435</v>
      </c>
      <c r="O728" s="9">
        <v>65744</v>
      </c>
      <c r="P728" s="9">
        <v>29169</v>
      </c>
      <c r="Q728" s="9">
        <f>32194+458</f>
        <v>32652</v>
      </c>
      <c r="R728" s="9">
        <f>31630+461</f>
        <v>32091</v>
      </c>
      <c r="S728" s="9">
        <v>64743</v>
      </c>
      <c r="T728" s="9">
        <v>26468</v>
      </c>
      <c r="U728" s="9" t="s">
        <v>55</v>
      </c>
    </row>
    <row r="729" spans="1:21">
      <c r="A729" s="4">
        <v>45016</v>
      </c>
      <c r="B729" s="9">
        <v>5</v>
      </c>
      <c r="C729" s="9">
        <v>4</v>
      </c>
      <c r="D729" s="6">
        <v>5</v>
      </c>
      <c r="E729" s="9">
        <v>32810</v>
      </c>
      <c r="F729" s="9">
        <v>31958</v>
      </c>
      <c r="G729" s="9">
        <v>64768</v>
      </c>
      <c r="H729" s="9">
        <v>52986</v>
      </c>
      <c r="I729" s="9">
        <v>17705</v>
      </c>
      <c r="J729" s="9">
        <v>516</v>
      </c>
      <c r="K729" s="9">
        <v>493</v>
      </c>
      <c r="L729" s="9">
        <v>1009</v>
      </c>
      <c r="M729" s="9">
        <v>33326</v>
      </c>
      <c r="N729" s="9">
        <v>32451</v>
      </c>
      <c r="O729" s="9">
        <v>65777</v>
      </c>
      <c r="P729" s="9">
        <v>29276</v>
      </c>
      <c r="Q729" s="9">
        <f>32221+448</f>
        <v>32669</v>
      </c>
      <c r="R729" s="9">
        <f>31650+457</f>
        <v>32107</v>
      </c>
      <c r="S729" s="9">
        <v>64776</v>
      </c>
      <c r="T729" s="9">
        <v>26575</v>
      </c>
      <c r="U729" s="9" t="s">
        <v>55</v>
      </c>
    </row>
    <row r="730" spans="1:21">
      <c r="A730" s="13">
        <v>45046</v>
      </c>
      <c r="B730" s="14">
        <v>5</v>
      </c>
      <c r="C730" s="14">
        <v>5</v>
      </c>
      <c r="D730" s="14">
        <v>5</v>
      </c>
      <c r="E730" s="9">
        <v>32839</v>
      </c>
      <c r="F730" s="9">
        <v>31959</v>
      </c>
      <c r="G730" s="9">
        <v>64798</v>
      </c>
      <c r="H730" s="9">
        <v>53000</v>
      </c>
      <c r="I730" s="9">
        <v>17702</v>
      </c>
      <c r="J730" s="9">
        <v>512</v>
      </c>
      <c r="K730" s="9">
        <v>500</v>
      </c>
      <c r="L730" s="9">
        <v>1012</v>
      </c>
      <c r="M730" s="9">
        <v>33351</v>
      </c>
      <c r="N730" s="9">
        <v>32459</v>
      </c>
      <c r="O730" s="9">
        <v>65810</v>
      </c>
      <c r="P730" s="9">
        <v>29357</v>
      </c>
      <c r="Q730" s="9">
        <f>32250+444</f>
        <v>32694</v>
      </c>
      <c r="R730" s="9">
        <f>31651+464</f>
        <v>32115</v>
      </c>
      <c r="S730" s="9">
        <v>64809</v>
      </c>
      <c r="T730" s="9">
        <v>26656</v>
      </c>
      <c r="U730" s="9" t="s">
        <v>55</v>
      </c>
    </row>
    <row r="731" spans="1:21">
      <c r="A731" s="13">
        <v>45077</v>
      </c>
      <c r="B731" s="14">
        <v>5</v>
      </c>
      <c r="C731" s="14">
        <v>6</v>
      </c>
      <c r="D731" s="14">
        <v>5</v>
      </c>
      <c r="E731" s="9">
        <v>32843</v>
      </c>
      <c r="F731" s="9">
        <v>31971</v>
      </c>
      <c r="G731" s="9">
        <v>64814</v>
      </c>
      <c r="H731" s="9">
        <v>53017</v>
      </c>
      <c r="I731" s="9">
        <v>17698</v>
      </c>
      <c r="J731" s="9">
        <v>523</v>
      </c>
      <c r="K731" s="9">
        <v>502</v>
      </c>
      <c r="L731" s="9">
        <v>1025</v>
      </c>
      <c r="M731" s="9">
        <v>33366</v>
      </c>
      <c r="N731" s="9">
        <v>32473</v>
      </c>
      <c r="O731" s="9">
        <v>65839</v>
      </c>
      <c r="P731" s="9">
        <v>29384</v>
      </c>
      <c r="Q731" s="9">
        <f>32254+455</f>
        <v>32709</v>
      </c>
      <c r="R731" s="9">
        <f>31653+466</f>
        <v>32119</v>
      </c>
      <c r="S731" s="9">
        <v>64838</v>
      </c>
      <c r="T731" s="9">
        <v>26683</v>
      </c>
      <c r="U731" s="9" t="s">
        <v>55</v>
      </c>
    </row>
    <row r="732" spans="1:21">
      <c r="A732" s="13">
        <v>45107</v>
      </c>
      <c r="B732" s="14">
        <v>5</v>
      </c>
      <c r="C732" s="14">
        <v>7</v>
      </c>
      <c r="D732" s="14">
        <v>5</v>
      </c>
      <c r="E732" s="9">
        <v>32839</v>
      </c>
      <c r="F732" s="9">
        <v>31967</v>
      </c>
      <c r="G732" s="9">
        <v>64806</v>
      </c>
      <c r="H732" s="9">
        <v>52999</v>
      </c>
      <c r="I732" s="9">
        <v>17695</v>
      </c>
      <c r="J732" s="9">
        <v>541</v>
      </c>
      <c r="K732" s="9">
        <v>504</v>
      </c>
      <c r="L732" s="9">
        <v>1045</v>
      </c>
      <c r="M732" s="9">
        <v>33380</v>
      </c>
      <c r="N732" s="9">
        <v>32471</v>
      </c>
      <c r="O732" s="9">
        <v>65851</v>
      </c>
      <c r="P732" s="9">
        <v>29403</v>
      </c>
      <c r="Q732" s="9">
        <f>32250+473</f>
        <v>32723</v>
      </c>
      <c r="R732" s="9">
        <f>31659+468</f>
        <v>32127</v>
      </c>
      <c r="S732" s="9">
        <v>64850</v>
      </c>
      <c r="T732" s="9">
        <v>26702</v>
      </c>
      <c r="U732" s="9" t="s">
        <v>55</v>
      </c>
    </row>
    <row r="733" spans="1:21">
      <c r="A733" s="4">
        <v>45138</v>
      </c>
      <c r="B733" s="14">
        <v>5</v>
      </c>
      <c r="C733" s="9">
        <v>8</v>
      </c>
      <c r="D733" s="14">
        <v>5</v>
      </c>
      <c r="E733" s="9">
        <v>32874</v>
      </c>
      <c r="F733" s="9">
        <v>31978</v>
      </c>
      <c r="G733" s="9">
        <v>64852</v>
      </c>
      <c r="H733" s="9">
        <v>53045</v>
      </c>
      <c r="I733" s="9">
        <v>17710</v>
      </c>
      <c r="J733" s="9">
        <v>544</v>
      </c>
      <c r="K733" s="9">
        <v>515</v>
      </c>
      <c r="L733" s="9">
        <v>1059</v>
      </c>
      <c r="M733" s="9">
        <v>33418</v>
      </c>
      <c r="N733" s="9">
        <v>32493</v>
      </c>
      <c r="O733" s="9">
        <v>65911</v>
      </c>
      <c r="P733" s="9">
        <v>29423</v>
      </c>
      <c r="Q733" s="9">
        <v>32761</v>
      </c>
      <c r="R733" s="9">
        <v>32149</v>
      </c>
      <c r="S733" s="9">
        <v>64910</v>
      </c>
      <c r="T733" s="9">
        <v>26722</v>
      </c>
      <c r="U733" s="9" t="s">
        <v>67</v>
      </c>
    </row>
    <row r="734" spans="1:21">
      <c r="A734" s="4">
        <v>45169</v>
      </c>
      <c r="B734" s="9">
        <v>5</v>
      </c>
      <c r="C734" s="9">
        <v>9</v>
      </c>
      <c r="D734" s="6">
        <v>5</v>
      </c>
      <c r="E734" s="9">
        <v>32874</v>
      </c>
      <c r="F734" s="9">
        <v>31989</v>
      </c>
      <c r="G734" s="9">
        <v>64863</v>
      </c>
      <c r="H734" s="9">
        <v>53046</v>
      </c>
      <c r="I734" s="9">
        <v>17703</v>
      </c>
      <c r="J734" s="9">
        <v>550</v>
      </c>
      <c r="K734" s="9">
        <v>515</v>
      </c>
      <c r="L734" s="9">
        <v>1065</v>
      </c>
      <c r="M734" s="9">
        <v>33424</v>
      </c>
      <c r="N734" s="9">
        <v>32504</v>
      </c>
      <c r="O734" s="9">
        <v>65928</v>
      </c>
      <c r="P734" s="9">
        <v>29430</v>
      </c>
      <c r="Q734" s="9">
        <v>32767</v>
      </c>
      <c r="R734" s="9">
        <v>32160</v>
      </c>
      <c r="S734" s="9">
        <v>64927</v>
      </c>
      <c r="T734" s="9">
        <v>26729</v>
      </c>
      <c r="U734" s="9" t="s">
        <v>68</v>
      </c>
    </row>
    <row r="735" spans="1:21">
      <c r="A735" s="4">
        <v>45199</v>
      </c>
      <c r="B735" s="9">
        <v>5</v>
      </c>
      <c r="C735" s="9">
        <v>10</v>
      </c>
      <c r="D735" s="6">
        <v>5</v>
      </c>
      <c r="E735" s="9">
        <v>32868</v>
      </c>
      <c r="F735" s="9">
        <v>31983</v>
      </c>
      <c r="G735" s="9">
        <v>64851</v>
      </c>
      <c r="H735" s="9">
        <v>53043</v>
      </c>
      <c r="I735" s="9">
        <v>17708</v>
      </c>
      <c r="J735" s="9">
        <v>564</v>
      </c>
      <c r="K735" s="9">
        <v>511</v>
      </c>
      <c r="L735" s="9">
        <v>1075</v>
      </c>
      <c r="M735" s="9">
        <v>33432</v>
      </c>
      <c r="N735" s="9">
        <v>32494</v>
      </c>
      <c r="O735" s="9">
        <v>65926</v>
      </c>
      <c r="P735" s="9">
        <v>29453</v>
      </c>
      <c r="Q735" s="9">
        <v>32775</v>
      </c>
      <c r="R735" s="9">
        <v>32150</v>
      </c>
      <c r="S735" s="9">
        <v>64925</v>
      </c>
      <c r="T735" s="9">
        <v>26752</v>
      </c>
      <c r="U735" s="9" t="s">
        <v>69</v>
      </c>
    </row>
    <row r="736" spans="1:21">
      <c r="A736" s="4">
        <v>45230</v>
      </c>
      <c r="B736" s="9">
        <v>5</v>
      </c>
      <c r="C736" s="9">
        <v>11</v>
      </c>
      <c r="D736" s="6">
        <v>5</v>
      </c>
      <c r="E736" s="9">
        <v>32868</v>
      </c>
      <c r="F736" s="9">
        <v>31992</v>
      </c>
      <c r="G736" s="9">
        <v>64860</v>
      </c>
      <c r="H736" s="9">
        <v>53063</v>
      </c>
      <c r="I736" s="9">
        <v>17733</v>
      </c>
      <c r="J736" s="9">
        <v>570</v>
      </c>
      <c r="K736" s="9">
        <v>495</v>
      </c>
      <c r="L736" s="9">
        <v>1065</v>
      </c>
      <c r="M736" s="9">
        <v>33438</v>
      </c>
      <c r="N736" s="9">
        <v>32487</v>
      </c>
      <c r="O736" s="9">
        <v>65925</v>
      </c>
      <c r="P736" s="9">
        <v>29488</v>
      </c>
      <c r="Q736" s="9">
        <v>32781</v>
      </c>
      <c r="R736" s="9">
        <v>32143</v>
      </c>
      <c r="S736" s="9">
        <v>64924</v>
      </c>
      <c r="T736" s="9">
        <v>26787</v>
      </c>
      <c r="U736" s="9" t="s">
        <v>70</v>
      </c>
    </row>
    <row r="737" spans="1:21">
      <c r="A737" s="4">
        <v>45260</v>
      </c>
      <c r="B737" s="9">
        <v>5</v>
      </c>
      <c r="C737" s="9">
        <v>12</v>
      </c>
      <c r="D737" s="6">
        <v>5</v>
      </c>
      <c r="E737" s="9">
        <v>32915</v>
      </c>
      <c r="F737" s="9">
        <v>32020</v>
      </c>
      <c r="G737" s="9">
        <v>64935</v>
      </c>
      <c r="H737" s="9">
        <v>53111</v>
      </c>
      <c r="I737" s="9">
        <v>17746</v>
      </c>
      <c r="J737" s="9">
        <v>587</v>
      </c>
      <c r="K737" s="9">
        <v>507</v>
      </c>
      <c r="L737" s="9">
        <v>1094</v>
      </c>
      <c r="M737" s="9">
        <v>33502</v>
      </c>
      <c r="N737" s="9">
        <v>32527</v>
      </c>
      <c r="O737" s="9">
        <v>66029</v>
      </c>
      <c r="P737" s="9">
        <v>29564</v>
      </c>
      <c r="Q737" s="9">
        <v>32845</v>
      </c>
      <c r="R737" s="9">
        <v>32183</v>
      </c>
      <c r="S737" s="9">
        <v>65028</v>
      </c>
      <c r="T737" s="9">
        <v>26863</v>
      </c>
      <c r="U737" s="9" t="s">
        <v>71</v>
      </c>
    </row>
    <row r="738" spans="1:21">
      <c r="A738" s="4">
        <v>45291</v>
      </c>
      <c r="B738" s="9">
        <v>6</v>
      </c>
      <c r="C738" s="9">
        <v>1</v>
      </c>
      <c r="D738" s="6">
        <v>5</v>
      </c>
      <c r="E738" s="9">
        <v>32897</v>
      </c>
      <c r="F738" s="9">
        <v>32029</v>
      </c>
      <c r="G738" s="9">
        <v>64926</v>
      </c>
      <c r="H738" s="9">
        <v>53126</v>
      </c>
      <c r="I738" s="9">
        <v>17771</v>
      </c>
      <c r="J738" s="9">
        <v>589</v>
      </c>
      <c r="K738" s="9">
        <v>507</v>
      </c>
      <c r="L738" s="9">
        <v>1096</v>
      </c>
      <c r="M738" s="9">
        <v>33486</v>
      </c>
      <c r="N738" s="9">
        <v>32536</v>
      </c>
      <c r="O738" s="9">
        <v>66022</v>
      </c>
      <c r="P738" s="9">
        <v>29565</v>
      </c>
      <c r="Q738" s="9">
        <v>32829</v>
      </c>
      <c r="R738" s="9">
        <v>32192</v>
      </c>
      <c r="S738" s="9">
        <v>65021</v>
      </c>
      <c r="T738" s="9">
        <v>26864</v>
      </c>
      <c r="U738" s="9" t="s">
        <v>72</v>
      </c>
    </row>
    <row r="739" spans="1:21">
      <c r="A739" s="4">
        <v>45322</v>
      </c>
      <c r="B739" s="9">
        <v>6</v>
      </c>
      <c r="C739" s="9">
        <v>2</v>
      </c>
      <c r="D739" s="6">
        <v>5</v>
      </c>
      <c r="E739" s="9">
        <v>32881</v>
      </c>
      <c r="F739" s="9">
        <v>32019</v>
      </c>
      <c r="G739" s="9">
        <v>64900</v>
      </c>
      <c r="H739" s="9">
        <v>53103</v>
      </c>
      <c r="I739" s="9">
        <v>17787</v>
      </c>
      <c r="J739" s="9">
        <v>590</v>
      </c>
      <c r="K739" s="9">
        <v>512</v>
      </c>
      <c r="L739" s="9">
        <v>1102</v>
      </c>
      <c r="M739" s="9">
        <v>33471</v>
      </c>
      <c r="N739" s="9">
        <v>32531</v>
      </c>
      <c r="O739" s="9">
        <v>66002</v>
      </c>
      <c r="P739" s="9">
        <v>29551</v>
      </c>
      <c r="Q739" s="9">
        <v>32814</v>
      </c>
      <c r="R739" s="9">
        <v>32187</v>
      </c>
      <c r="S739" s="9">
        <v>65001</v>
      </c>
      <c r="T739" s="9">
        <v>26850</v>
      </c>
      <c r="U739" s="9" t="s">
        <v>73</v>
      </c>
    </row>
    <row r="740" spans="1:21">
      <c r="A740" s="4">
        <v>45351</v>
      </c>
      <c r="B740" s="9">
        <v>6</v>
      </c>
      <c r="C740" s="9">
        <v>3</v>
      </c>
      <c r="D740" s="6">
        <v>5</v>
      </c>
      <c r="E740" s="9">
        <v>32914</v>
      </c>
      <c r="F740" s="9">
        <v>32026</v>
      </c>
      <c r="G740" s="9">
        <v>64940</v>
      </c>
      <c r="H740" s="9">
        <v>53146</v>
      </c>
      <c r="I740" s="9">
        <v>17821</v>
      </c>
      <c r="J740" s="9">
        <v>599</v>
      </c>
      <c r="K740" s="9">
        <v>514</v>
      </c>
      <c r="L740" s="9">
        <v>1113</v>
      </c>
      <c r="M740" s="9">
        <v>33513</v>
      </c>
      <c r="N740" s="9">
        <v>32540</v>
      </c>
      <c r="O740" s="9">
        <v>66053</v>
      </c>
      <c r="P740" s="9">
        <v>29619</v>
      </c>
      <c r="Q740" s="9">
        <v>32856</v>
      </c>
      <c r="R740" s="9">
        <v>32196</v>
      </c>
      <c r="S740" s="9">
        <v>65052</v>
      </c>
      <c r="T740" s="9">
        <v>26918</v>
      </c>
      <c r="U740" s="9" t="s">
        <v>74</v>
      </c>
    </row>
    <row r="741" spans="1:21">
      <c r="A741" s="4">
        <v>45382</v>
      </c>
      <c r="B741" s="9">
        <v>6</v>
      </c>
      <c r="C741" s="9">
        <v>4</v>
      </c>
      <c r="D741" s="6">
        <v>5</v>
      </c>
      <c r="E741" s="9">
        <v>32920</v>
      </c>
      <c r="F741" s="9">
        <v>31990</v>
      </c>
      <c r="G741" s="9">
        <v>64910</v>
      </c>
      <c r="H741" s="9">
        <v>53137</v>
      </c>
      <c r="I741" s="9">
        <v>17836</v>
      </c>
      <c r="J741" s="9">
        <v>614</v>
      </c>
      <c r="K741" s="9">
        <v>517</v>
      </c>
      <c r="L741" s="9">
        <v>1131</v>
      </c>
      <c r="M741" s="9">
        <v>33534</v>
      </c>
      <c r="N741" s="9">
        <v>32507</v>
      </c>
      <c r="O741" s="9">
        <v>66041</v>
      </c>
      <c r="P741" s="9">
        <v>29697</v>
      </c>
      <c r="Q741" s="9">
        <v>32877</v>
      </c>
      <c r="R741" s="9">
        <v>32163</v>
      </c>
      <c r="S741" s="9">
        <v>65040</v>
      </c>
      <c r="T741" s="9">
        <v>26996</v>
      </c>
      <c r="U741" s="9" t="s">
        <v>75</v>
      </c>
    </row>
    <row r="742" spans="1:21">
      <c r="A742" s="4">
        <v>45412</v>
      </c>
      <c r="B742" s="9">
        <v>6</v>
      </c>
      <c r="C742" s="9">
        <v>5</v>
      </c>
      <c r="D742" s="6">
        <v>6</v>
      </c>
      <c r="E742" s="9">
        <v>32939</v>
      </c>
      <c r="F742" s="9">
        <v>31979</v>
      </c>
      <c r="G742" s="9">
        <v>64918</v>
      </c>
      <c r="H742" s="9">
        <v>53138</v>
      </c>
      <c r="I742" s="9">
        <v>17824</v>
      </c>
      <c r="J742" s="9">
        <v>627</v>
      </c>
      <c r="K742" s="9">
        <v>531</v>
      </c>
      <c r="L742" s="9">
        <v>1158</v>
      </c>
      <c r="M742" s="9">
        <v>33566</v>
      </c>
      <c r="N742" s="9">
        <v>32510</v>
      </c>
      <c r="O742" s="9">
        <v>66076</v>
      </c>
      <c r="P742" s="9">
        <v>29777</v>
      </c>
      <c r="Q742" s="9">
        <v>32909</v>
      </c>
      <c r="R742" s="9">
        <v>32166</v>
      </c>
      <c r="S742" s="9">
        <v>65075</v>
      </c>
      <c r="T742" s="9">
        <v>27076</v>
      </c>
      <c r="U742" s="9" t="s">
        <v>76</v>
      </c>
    </row>
    <row r="743" spans="1:21">
      <c r="A743" s="4">
        <v>45443</v>
      </c>
      <c r="B743" s="9">
        <v>6</v>
      </c>
      <c r="C743" s="9">
        <v>6</v>
      </c>
      <c r="D743" s="6">
        <v>6</v>
      </c>
      <c r="E743" s="9">
        <v>32946</v>
      </c>
      <c r="F743" s="9">
        <v>31985</v>
      </c>
      <c r="G743" s="9">
        <v>64931</v>
      </c>
      <c r="H743" s="9">
        <v>53165</v>
      </c>
      <c r="I743" s="9">
        <v>17842</v>
      </c>
      <c r="J743" s="9">
        <v>631</v>
      </c>
      <c r="K743" s="9">
        <v>537</v>
      </c>
      <c r="L743" s="9">
        <v>1168</v>
      </c>
      <c r="M743" s="9">
        <v>33577</v>
      </c>
      <c r="N743" s="9">
        <v>32522</v>
      </c>
      <c r="O743" s="9">
        <v>66099</v>
      </c>
      <c r="P743" s="9">
        <v>29807</v>
      </c>
      <c r="Q743" s="9">
        <v>32920</v>
      </c>
      <c r="R743" s="9">
        <v>32178</v>
      </c>
      <c r="S743" s="9">
        <v>65098</v>
      </c>
      <c r="T743" s="9">
        <v>27106</v>
      </c>
      <c r="U743" s="9" t="s">
        <v>77</v>
      </c>
    </row>
    <row r="744" spans="1:21">
      <c r="A744" s="4">
        <v>45473</v>
      </c>
      <c r="B744" s="9">
        <v>6</v>
      </c>
      <c r="C744" s="9">
        <v>7</v>
      </c>
      <c r="D744" s="6">
        <v>6</v>
      </c>
      <c r="E744" s="9">
        <v>32954</v>
      </c>
      <c r="F744" s="9">
        <v>31994</v>
      </c>
      <c r="G744" s="9">
        <v>64948</v>
      </c>
      <c r="H744" s="9">
        <v>53174</v>
      </c>
      <c r="I744" s="9">
        <v>17855</v>
      </c>
      <c r="J744" s="9">
        <v>638</v>
      </c>
      <c r="K744" s="9">
        <v>533</v>
      </c>
      <c r="L744" s="9">
        <v>1171</v>
      </c>
      <c r="M744" s="9">
        <v>33592</v>
      </c>
      <c r="N744" s="9">
        <v>32527</v>
      </c>
      <c r="O744" s="9">
        <v>66119</v>
      </c>
      <c r="P744" s="9">
        <v>29829</v>
      </c>
      <c r="Q744" s="9">
        <v>32935</v>
      </c>
      <c r="R744" s="9">
        <v>32183</v>
      </c>
      <c r="S744" s="9">
        <v>65118</v>
      </c>
      <c r="T744" s="9">
        <v>27128</v>
      </c>
      <c r="U744" s="9" t="s">
        <v>78</v>
      </c>
    </row>
    <row r="745" spans="1:21">
      <c r="A745" s="4">
        <v>45504</v>
      </c>
      <c r="B745" s="9">
        <v>6</v>
      </c>
      <c r="C745" s="9">
        <v>8</v>
      </c>
      <c r="D745" s="6">
        <v>6</v>
      </c>
      <c r="E745" s="9">
        <v>32949</v>
      </c>
      <c r="F745" s="9">
        <v>32019</v>
      </c>
      <c r="G745" s="9">
        <v>64968</v>
      </c>
      <c r="H745" s="9">
        <v>53205</v>
      </c>
      <c r="I745" s="9">
        <v>17869</v>
      </c>
      <c r="J745" s="9">
        <v>651</v>
      </c>
      <c r="K745" s="9">
        <v>544</v>
      </c>
      <c r="L745" s="9">
        <v>1195</v>
      </c>
      <c r="M745" s="9">
        <v>33600</v>
      </c>
      <c r="N745" s="9">
        <v>32563</v>
      </c>
      <c r="O745" s="9">
        <v>66163</v>
      </c>
      <c r="P745" s="9">
        <v>29890</v>
      </c>
      <c r="Q745" s="9">
        <v>32943</v>
      </c>
      <c r="R745" s="9">
        <v>32219</v>
      </c>
      <c r="S745" s="9">
        <v>65162</v>
      </c>
      <c r="T745" s="9">
        <v>27189</v>
      </c>
      <c r="U745" s="9" t="s">
        <v>79</v>
      </c>
    </row>
    <row r="746" spans="1:21">
      <c r="A746" s="4">
        <v>45535</v>
      </c>
      <c r="B746" s="9">
        <v>6</v>
      </c>
      <c r="C746" s="9">
        <v>9</v>
      </c>
      <c r="D746" s="6">
        <v>6</v>
      </c>
      <c r="E746" s="9">
        <v>32927</v>
      </c>
      <c r="F746" s="9">
        <v>32016</v>
      </c>
      <c r="G746" s="9">
        <v>64943</v>
      </c>
      <c r="H746" s="9">
        <v>53184</v>
      </c>
      <c r="I746" s="9">
        <v>17865</v>
      </c>
      <c r="J746" s="9">
        <v>654</v>
      </c>
      <c r="K746" s="9">
        <v>548</v>
      </c>
      <c r="L746" s="9">
        <v>1202</v>
      </c>
      <c r="M746" s="9">
        <v>33581</v>
      </c>
      <c r="N746" s="9">
        <v>32564</v>
      </c>
      <c r="O746" s="9">
        <v>66145</v>
      </c>
      <c r="P746" s="9">
        <v>29903</v>
      </c>
      <c r="Q746" s="9">
        <v>32924</v>
      </c>
      <c r="R746" s="9">
        <v>32220</v>
      </c>
      <c r="S746" s="9">
        <v>65144</v>
      </c>
      <c r="T746" s="9">
        <v>27202</v>
      </c>
      <c r="U746" s="9" t="s">
        <v>79</v>
      </c>
    </row>
    <row r="747" spans="1:21">
      <c r="A747" s="4">
        <v>45565</v>
      </c>
      <c r="B747" s="9">
        <v>6</v>
      </c>
      <c r="C747" s="9">
        <v>10</v>
      </c>
      <c r="D747" s="6">
        <v>6</v>
      </c>
      <c r="E747" s="9">
        <v>32901</v>
      </c>
      <c r="F747" s="9">
        <v>31985</v>
      </c>
      <c r="G747" s="9">
        <v>64886</v>
      </c>
      <c r="H747" s="9">
        <v>53133</v>
      </c>
      <c r="I747" s="9">
        <v>17867</v>
      </c>
      <c r="J747" s="9">
        <v>664</v>
      </c>
      <c r="K747" s="9">
        <v>559</v>
      </c>
      <c r="L747" s="9">
        <v>1223</v>
      </c>
      <c r="M747" s="9">
        <v>33565</v>
      </c>
      <c r="N747" s="9">
        <v>32544</v>
      </c>
      <c r="O747" s="9">
        <v>66109</v>
      </c>
      <c r="P747" s="9">
        <v>29896</v>
      </c>
      <c r="Q747" s="9">
        <v>32908</v>
      </c>
      <c r="R747" s="9">
        <v>32200</v>
      </c>
      <c r="S747" s="9">
        <v>65108</v>
      </c>
      <c r="T747" s="9">
        <v>27195</v>
      </c>
      <c r="U747" s="9" t="s">
        <v>79</v>
      </c>
    </row>
    <row r="748" spans="1:21">
      <c r="A748" s="4">
        <v>45596</v>
      </c>
      <c r="B748" s="9">
        <v>6</v>
      </c>
      <c r="C748" s="9">
        <v>11</v>
      </c>
      <c r="D748" s="6">
        <v>6</v>
      </c>
      <c r="E748" s="9">
        <v>32889</v>
      </c>
      <c r="F748" s="9">
        <v>32003</v>
      </c>
      <c r="G748" s="9">
        <v>64892</v>
      </c>
      <c r="H748" s="9">
        <v>53137</v>
      </c>
      <c r="I748" s="9">
        <v>17857</v>
      </c>
      <c r="J748" s="9">
        <v>689</v>
      </c>
      <c r="K748" s="9">
        <v>564</v>
      </c>
      <c r="L748" s="9">
        <v>1253</v>
      </c>
      <c r="M748" s="9">
        <v>33578</v>
      </c>
      <c r="N748" s="9">
        <v>32567</v>
      </c>
      <c r="O748" s="9">
        <v>66145</v>
      </c>
      <c r="P748" s="9">
        <v>29948</v>
      </c>
      <c r="Q748" s="9">
        <v>32921</v>
      </c>
      <c r="R748" s="9">
        <v>32223</v>
      </c>
      <c r="S748" s="9">
        <v>65144</v>
      </c>
      <c r="T748" s="9">
        <v>27247</v>
      </c>
      <c r="U748" s="9" t="s">
        <v>79</v>
      </c>
    </row>
    <row r="749" spans="1:21">
      <c r="A749" s="4">
        <v>45626</v>
      </c>
      <c r="B749" s="9">
        <v>6</v>
      </c>
      <c r="C749" s="9">
        <v>12</v>
      </c>
      <c r="D749" s="6">
        <v>6</v>
      </c>
      <c r="E749" s="9">
        <v>32877</v>
      </c>
      <c r="F749" s="9">
        <v>32020</v>
      </c>
      <c r="G749" s="9">
        <v>64897</v>
      </c>
      <c r="H749" s="9">
        <v>53145</v>
      </c>
      <c r="I749" s="9">
        <v>17864</v>
      </c>
      <c r="J749" s="9">
        <v>703</v>
      </c>
      <c r="K749" s="9">
        <v>564</v>
      </c>
      <c r="L749" s="9">
        <v>1267</v>
      </c>
      <c r="M749" s="9">
        <v>33580</v>
      </c>
      <c r="N749" s="9">
        <v>32584</v>
      </c>
      <c r="O749" s="9">
        <v>66164</v>
      </c>
      <c r="P749" s="9">
        <v>29982</v>
      </c>
      <c r="Q749" s="9">
        <v>32923</v>
      </c>
      <c r="R749" s="9">
        <v>32240</v>
      </c>
      <c r="S749" s="9">
        <v>65163</v>
      </c>
      <c r="T749" s="9">
        <v>27281</v>
      </c>
      <c r="U749" s="9" t="s">
        <v>79</v>
      </c>
    </row>
    <row r="750" spans="1:21">
      <c r="A750" s="4">
        <v>45657</v>
      </c>
      <c r="B750" s="9">
        <v>7</v>
      </c>
      <c r="C750" s="9">
        <v>1</v>
      </c>
      <c r="D750" s="6">
        <v>6</v>
      </c>
      <c r="E750" s="9">
        <v>32830</v>
      </c>
      <c r="F750" s="9">
        <v>31996</v>
      </c>
      <c r="G750" s="9">
        <v>64826</v>
      </c>
      <c r="H750" s="9">
        <v>53086</v>
      </c>
      <c r="I750" s="9">
        <v>17840</v>
      </c>
      <c r="J750" s="9">
        <v>699</v>
      </c>
      <c r="K750" s="9">
        <v>566</v>
      </c>
      <c r="L750" s="9">
        <v>1265</v>
      </c>
      <c r="M750" s="9">
        <v>33529</v>
      </c>
      <c r="N750" s="9">
        <v>32562</v>
      </c>
      <c r="O750" s="9">
        <v>66091</v>
      </c>
      <c r="P750" s="9">
        <v>29951</v>
      </c>
      <c r="Q750" s="9">
        <v>32872</v>
      </c>
      <c r="R750" s="9">
        <v>32218</v>
      </c>
      <c r="S750" s="9">
        <v>65090</v>
      </c>
      <c r="T750" s="9">
        <v>27250</v>
      </c>
      <c r="U750" s="9" t="s">
        <v>79</v>
      </c>
    </row>
    <row r="751" spans="1:21">
      <c r="A751" s="4">
        <v>45688</v>
      </c>
      <c r="B751" s="9">
        <v>7</v>
      </c>
      <c r="C751" s="9">
        <v>2</v>
      </c>
      <c r="D751" s="6">
        <v>6</v>
      </c>
      <c r="E751" s="9">
        <v>32808</v>
      </c>
      <c r="F751" s="9">
        <v>31984</v>
      </c>
      <c r="G751" s="9">
        <v>64792</v>
      </c>
      <c r="H751" s="9">
        <v>53067</v>
      </c>
      <c r="I751" s="9">
        <v>17843</v>
      </c>
      <c r="J751" s="9">
        <v>705</v>
      </c>
      <c r="K751" s="9">
        <v>574</v>
      </c>
      <c r="L751" s="9">
        <v>1279</v>
      </c>
      <c r="M751" s="9">
        <v>33513</v>
      </c>
      <c r="N751" s="9">
        <v>32558</v>
      </c>
      <c r="O751" s="9">
        <v>66071</v>
      </c>
      <c r="P751" s="9">
        <v>29956</v>
      </c>
      <c r="Q751" s="9">
        <v>32856</v>
      </c>
      <c r="R751" s="9">
        <v>32214</v>
      </c>
      <c r="S751" s="9">
        <v>65070</v>
      </c>
      <c r="T751" s="9">
        <v>27255</v>
      </c>
      <c r="U751" s="9" t="s">
        <v>79</v>
      </c>
    </row>
    <row r="752" spans="1:21">
      <c r="A752" s="4">
        <v>45716</v>
      </c>
      <c r="B752" s="9">
        <v>7</v>
      </c>
      <c r="C752" s="9">
        <v>3</v>
      </c>
      <c r="D752" s="6">
        <v>6</v>
      </c>
      <c r="E752" s="9">
        <v>32776</v>
      </c>
      <c r="F752" s="9">
        <v>31966</v>
      </c>
      <c r="G752" s="9">
        <v>64742</v>
      </c>
      <c r="H752" s="9">
        <v>53026</v>
      </c>
      <c r="I752" s="9">
        <v>17825</v>
      </c>
      <c r="J752" s="9">
        <v>719</v>
      </c>
      <c r="K752" s="9">
        <v>567</v>
      </c>
      <c r="L752" s="9">
        <v>1286</v>
      </c>
      <c r="M752" s="9">
        <v>33495</v>
      </c>
      <c r="N752" s="9">
        <v>32533</v>
      </c>
      <c r="O752" s="9">
        <v>66028</v>
      </c>
      <c r="P752" s="9">
        <v>29947</v>
      </c>
      <c r="Q752" s="9">
        <v>32838</v>
      </c>
      <c r="R752" s="9">
        <v>32189</v>
      </c>
      <c r="S752" s="9">
        <v>65027</v>
      </c>
      <c r="T752" s="9">
        <v>27246</v>
      </c>
      <c r="U752" s="9" t="s">
        <v>79</v>
      </c>
    </row>
    <row r="753" spans="1:21">
      <c r="A753" s="4">
        <v>45747</v>
      </c>
      <c r="B753" s="9">
        <v>7</v>
      </c>
      <c r="C753" s="9">
        <v>4</v>
      </c>
      <c r="D753" s="6">
        <v>7</v>
      </c>
      <c r="E753" s="9">
        <v>32711</v>
      </c>
      <c r="F753" s="9">
        <v>31953</v>
      </c>
      <c r="G753" s="9">
        <v>64664</v>
      </c>
      <c r="H753" s="9">
        <v>52950</v>
      </c>
      <c r="I753" s="9">
        <v>17838</v>
      </c>
      <c r="J753" s="9">
        <v>742</v>
      </c>
      <c r="K753" s="9">
        <v>574</v>
      </c>
      <c r="L753" s="9">
        <v>1316</v>
      </c>
      <c r="M753" s="9">
        <v>33453</v>
      </c>
      <c r="N753" s="9">
        <v>32527</v>
      </c>
      <c r="O753" s="9">
        <v>65980</v>
      </c>
      <c r="P753" s="9">
        <v>30040</v>
      </c>
      <c r="Q753" s="9">
        <v>32796</v>
      </c>
      <c r="R753" s="9">
        <v>32183</v>
      </c>
      <c r="S753" s="9">
        <v>64979</v>
      </c>
      <c r="T753" s="9">
        <v>27339</v>
      </c>
      <c r="U753" s="9" t="s">
        <v>79</v>
      </c>
    </row>
  </sheetData>
  <phoneticPr fontId="3"/>
  <printOptions horizontalCentered="1" gridLines="1"/>
  <pageMargins left="0.31496062992125984" right="0.19685039370078741" top="0.62" bottom="0.55118110236220474" header="0.24" footer="0.31496062992125984"/>
  <pageSetup paperSize="9" scale="90" orientation="landscape" horizontalDpi="400" verticalDpi="400" r:id="rId1"/>
  <headerFooter alignWithMargins="0">
    <oddHeader>&amp;C&amp;"明朝,太字"&amp;16袖ケ浦の人口の推移表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総人口 </vt:lpstr>
      <vt:lpstr>'総人口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Administrator</cp:lastModifiedBy>
  <cp:lastPrinted>2012-08-06T02:58:52Z</cp:lastPrinted>
  <dcterms:created xsi:type="dcterms:W3CDTF">2001-12-03T07:35:02Z</dcterms:created>
  <dcterms:modified xsi:type="dcterms:W3CDTF">2025-04-02T09:33:17Z</dcterms:modified>
</cp:coreProperties>
</file>